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activeTab="0"/>
  </bookViews>
  <sheets>
    <sheet name="Př1-4" sheetId="1" r:id="rId1"/>
  </sheets>
  <externalReferences>
    <externalReference r:id="rId4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fullCalcOnLoad="1"/>
</workbook>
</file>

<file path=xl/sharedStrings.xml><?xml version="1.0" encoding="utf-8"?>
<sst xmlns="http://schemas.openxmlformats.org/spreadsheetml/2006/main" count="62" uniqueCount="55">
  <si>
    <t>v tisících Kč</t>
  </si>
  <si>
    <t>Souhrnné ukazatele</t>
  </si>
  <si>
    <t>Specifické ukazatele - příjmy</t>
  </si>
  <si>
    <t>Specifické ukazatele - výdaje</t>
  </si>
  <si>
    <t>Př. 1/4</t>
  </si>
  <si>
    <t>Kapitola 327 Ministerstvo dopravy</t>
  </si>
  <si>
    <t>Ukazatele kapitoly v roce 2012</t>
  </si>
  <si>
    <t>Příjmy celkem</t>
  </si>
  <si>
    <r>
      <t xml:space="preserve">Daňové příjmy </t>
    </r>
    <r>
      <rPr>
        <vertAlign val="superscript"/>
        <sz val="12"/>
        <rFont val="Times New Roman"/>
        <family val="1"/>
      </rPr>
      <t>1) 2)</t>
    </r>
  </si>
  <si>
    <r>
      <t xml:space="preserve">Nedaňové příjmy, kapitálové příjmy a přijaté transfery celkem </t>
    </r>
    <r>
      <rPr>
        <vertAlign val="superscript"/>
        <sz val="12"/>
        <rFont val="Times New Roman"/>
        <family val="1"/>
      </rPr>
      <t>3)</t>
    </r>
  </si>
  <si>
    <t>v tom: příjmy z rozpočtu Evropské unie bez SZP celkem</t>
  </si>
  <si>
    <r>
      <t xml:space="preserve">ostatní nedaňové příjmy, kapitálové příjmy a přijaté transfery celkem </t>
    </r>
    <r>
      <rPr>
        <vertAlign val="superscript"/>
        <sz val="12"/>
        <rFont val="Times New Roman"/>
        <family val="1"/>
      </rPr>
      <t>4)</t>
    </r>
  </si>
  <si>
    <t>Drážní a kombinovaná doprava</t>
  </si>
  <si>
    <t>Pozemní komunikace</t>
  </si>
  <si>
    <t>Dotace pro Státní fond dopravní infrastruktury</t>
  </si>
  <si>
    <t>v tom: dotace pro společné programy (projekty) EU a ČR</t>
  </si>
  <si>
    <t xml:space="preserve">           financování dálnice D47 podle zákona č. 220/2003 Sb.</t>
  </si>
  <si>
    <t xml:space="preserve">          dotace na projekty spolufinancované z EIB</t>
  </si>
  <si>
    <t xml:space="preserve">          ostatní dotace pro Státní fond dpravní infrastruktury</t>
  </si>
  <si>
    <t>Ostatní výdaje spojené s dopravní politikou státu</t>
  </si>
  <si>
    <t xml:space="preserve"> Průřezové ukazatele                     </t>
  </si>
  <si>
    <t>Platy zaměstnanců a ostatní platby za provedenou práci</t>
  </si>
  <si>
    <r>
      <t xml:space="preserve">Povinné pojistné placené zaměstnavatelem </t>
    </r>
    <r>
      <rPr>
        <vertAlign val="superscript"/>
        <sz val="12"/>
        <rFont val="Times New Roman"/>
        <family val="1"/>
      </rPr>
      <t>5)</t>
    </r>
  </si>
  <si>
    <t>Převod fondu kulturních a sociálních potřeb</t>
  </si>
  <si>
    <t>Platy zaměstnanců v pracovním poměru</t>
  </si>
  <si>
    <r>
      <t xml:space="preserve">Výdaje na výzkum, vývoj a inovace celkem včetně programů spolufinancovaných z prostředků zahraničních programů </t>
    </r>
    <r>
      <rPr>
        <vertAlign val="superscript"/>
        <sz val="12"/>
        <rFont val="Times New Roman"/>
        <family val="1"/>
      </rPr>
      <t>6)</t>
    </r>
  </si>
  <si>
    <t>v tom: ze státního rozpočtu celkem</t>
  </si>
  <si>
    <r>
      <t xml:space="preserve">v tom: institucionální výdaje celkem </t>
    </r>
    <r>
      <rPr>
        <vertAlign val="superscript"/>
        <sz val="12"/>
        <rFont val="Times New Roman"/>
        <family val="1"/>
      </rPr>
      <t>7)</t>
    </r>
  </si>
  <si>
    <r>
      <t xml:space="preserve">          účelové výdaje celkem </t>
    </r>
    <r>
      <rPr>
        <vertAlign val="superscript"/>
        <sz val="12"/>
        <rFont val="Times New Roman"/>
        <family val="1"/>
      </rPr>
      <t>7)</t>
    </r>
  </si>
  <si>
    <r>
      <t xml:space="preserve">podíl prostředků zahraničních programů </t>
    </r>
    <r>
      <rPr>
        <vertAlign val="superscript"/>
        <sz val="12"/>
        <rFont val="Times New Roman"/>
        <family val="1"/>
      </rPr>
      <t>6)</t>
    </r>
  </si>
  <si>
    <r>
      <t xml:space="preserve">Účelová podpora na programy aplikovaného výzkumu, vývoje a inovací </t>
    </r>
    <r>
      <rPr>
        <vertAlign val="superscript"/>
        <sz val="12"/>
        <rFont val="Times New Roman"/>
        <family val="1"/>
      </rPr>
      <t>8)</t>
    </r>
  </si>
  <si>
    <t>Zajištění přípravy na krizové situace podle zákona č. 240/2000 Sb.</t>
  </si>
  <si>
    <t>Výdaje spolufinancované z rozpočtu Evropské unie bez SZP celkem</t>
  </si>
  <si>
    <t>v tom: ze státního rozpočtu</t>
  </si>
  <si>
    <t>podíl rozpočtu Evropské unie</t>
  </si>
  <si>
    <t>Výdaje vedené v informačním systému programového financování EDS/SMVS celkem</t>
  </si>
  <si>
    <r>
      <t>1)</t>
    </r>
    <r>
      <rPr>
        <sz val="8"/>
        <rFont val="Times New Roman"/>
        <family val="1"/>
      </rPr>
      <t xml:space="preserve"> bez příjmů z povinného pojistného na sociální zabezpečení a příspěvku na státní politiku zaměstnanosti</t>
    </r>
  </si>
  <si>
    <r>
      <t>2)</t>
    </r>
    <r>
      <rPr>
        <sz val="8"/>
        <rFont val="Times New Roman"/>
        <family val="1"/>
      </rPr>
      <t xml:space="preserve"> zahrnují příjmy na účtech státních finančních aktiv - odvody od původců radioaktivních odpadů na jaderný účet (týká se pouze kap. OSFA)</t>
    </r>
  </si>
  <si>
    <r>
      <t>3)</t>
    </r>
    <r>
      <rPr>
        <sz val="8"/>
        <rFont val="Times New Roman"/>
        <family val="1"/>
      </rPr>
      <t xml:space="preserve"> zahrnují příjmy na účtech státních finančních aktiv -včetně  ostat. příjmů na jaderném účtu a zvláštním účtu rezervy </t>
    </r>
  </si>
  <si>
    <t xml:space="preserve">   pro důchodovou reformu  (týká se pouze kap. OSFA)</t>
  </si>
  <si>
    <r>
      <t>4)</t>
    </r>
    <r>
      <rPr>
        <sz val="8"/>
        <rFont val="Times New Roman"/>
        <family val="1"/>
      </rPr>
      <t xml:space="preserve"> včetně příjmů z dobrovolného důchodového pojištění …….. tis. Kč a z dobrovolného nemocenského pojištění …….. tis. Kč</t>
    </r>
  </si>
  <si>
    <t xml:space="preserve">   (týká se pouze kap. MPSV)</t>
  </si>
  <si>
    <r>
      <t>5)</t>
    </r>
    <r>
      <rPr>
        <sz val="8"/>
        <rFont val="Times New Roman"/>
        <family val="1"/>
      </rPr>
      <t xml:space="preserve"> povinné pojistné na sociální zabezpečení a příspěvek na státní politiku zaměstnanosti a pojistné na veřejné zdravotní pojištění</t>
    </r>
  </si>
  <si>
    <r>
      <t>6)</t>
    </r>
    <r>
      <rPr>
        <sz val="8"/>
        <rFont val="Times New Roman"/>
        <family val="1"/>
      </rPr>
      <t xml:space="preserve"> z rozpočtu EU a z prostředků finančních mechanismů</t>
    </r>
  </si>
  <si>
    <r>
      <t>7)</t>
    </r>
    <r>
      <rPr>
        <sz val="8"/>
        <rFont val="Times New Roman"/>
        <family val="1"/>
      </rPr>
      <t xml:space="preserve"> výdaje na výzkum a vývoj podle § 6 odst. 1 zákona č. 130/2002 Sb., o podpoře výzkumu, experimentálního vývoje a inovací</t>
    </r>
  </si>
  <si>
    <t xml:space="preserve">   z veřejnýchprostředků a o změně některých souvisejících zákonů (zákon o podpoře výzkumu, experimentálního vývoje a inovací),</t>
  </si>
  <si>
    <t xml:space="preserve">   ve znění zákona č. 110/2009 Sb.</t>
  </si>
  <si>
    <r>
      <t>8)</t>
    </r>
    <r>
      <rPr>
        <sz val="8"/>
        <rFont val="Times New Roman"/>
        <family val="1"/>
      </rPr>
      <t xml:space="preserve"> výdaje na výzkum a vývoj podle § 6 odst. 2 zákona č. 130/2002 Sb., ve znění zákona č. 110/2009 Sb.</t>
    </r>
  </si>
  <si>
    <r>
      <t xml:space="preserve">Výdaje celkem    </t>
    </r>
    <r>
      <rPr>
        <i/>
        <sz val="12"/>
        <color indexed="8"/>
        <rFont val="Times New Roman"/>
        <family val="1"/>
      </rPr>
      <t xml:space="preserve"> </t>
    </r>
  </si>
  <si>
    <t xml:space="preserve">změna </t>
  </si>
  <si>
    <t>k 19.8.2011</t>
  </si>
  <si>
    <t>k 22.8.2011</t>
  </si>
  <si>
    <t xml:space="preserve"> k 16.8.2011</t>
  </si>
  <si>
    <t>k 21.9.2011</t>
  </si>
  <si>
    <t>k 14.12.2011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</si>
</sst>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\ ###\ ###"/>
    <numFmt numFmtId="168" formatCode="#,##0;[Red]\-#,##0;&quot;  &quot;"/>
    <numFmt numFmtId="169" formatCode="0.000"/>
    <numFmt numFmtId="170" formatCode="#,##0.0"/>
    <numFmt numFmtId="171" formatCode="#\ ###\ ##0"/>
    <numFmt numFmtId="172" formatCode="0.0"/>
    <numFmt numFmtId="173" formatCode="&quot;$&quot;#,##0;\-&quot;$&quot;#,##0"/>
    <numFmt numFmtId="174" formatCode="&quot;$&quot;#,##0;[Red]\-&quot;$&quot;#,##0"/>
    <numFmt numFmtId="175" formatCode="&quot;$&quot;#,##0.00;\-&quot;$&quot;#,##0.00"/>
    <numFmt numFmtId="176" formatCode="&quot;$&quot;#,##0.00;[Red]\-&quot;$&quot;#,##0.00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#,##0\ &quot;Kčs&quot;;\-#,##0\ &quot;Kčs&quot;"/>
    <numFmt numFmtId="182" formatCode="#,##0\ &quot;Kčs&quot;;[Red]\-#,##0\ &quot;Kčs&quot;"/>
    <numFmt numFmtId="183" formatCode="#,##0.00\ &quot;Kčs&quot;;\-#,##0.00\ &quot;Kčs&quot;"/>
    <numFmt numFmtId="184" formatCode="#,##0.00\ &quot;Kčs&quot;;[Red]\-#,##0.00\ &quot;Kčs&quot;"/>
    <numFmt numFmtId="185" formatCode="_-* #,##0\ &quot;Kčs&quot;_-;\-* #,##0\ &quot;Kčs&quot;_-;_-* &quot;-&quot;\ &quot;Kčs&quot;_-;_-@_-"/>
    <numFmt numFmtId="186" formatCode="_-* #,##0\ _K_č_s_-;\-* #,##0\ _K_č_s_-;_-* &quot;-&quot;\ _K_č_s_-;_-@_-"/>
    <numFmt numFmtId="187" formatCode="_-* #,##0.00\ &quot;Kčs&quot;_-;\-* #,##0.00\ &quot;Kčs&quot;_-;_-* &quot;-&quot;??\ &quot;Kčs&quot;_-;_-@_-"/>
    <numFmt numFmtId="188" formatCode="_-* #,##0.00\ _K_č_s_-;\-* #,##0.00\ _K_č_s_-;_-* &quot;-&quot;??\ _K_č_s_-;_-@_-"/>
    <numFmt numFmtId="189" formatCode="#,##0.0;[Red]\-#,##0.0;&quot;  &quot;"/>
    <numFmt numFmtId="190" formatCode="0.000000"/>
    <numFmt numFmtId="191" formatCode="0.00000"/>
    <numFmt numFmtId="192" formatCode="0.0000"/>
    <numFmt numFmtId="193" formatCode="0.000000000"/>
    <numFmt numFmtId="194" formatCode="0.00000000"/>
    <numFmt numFmtId="195" formatCode="0.0000000"/>
    <numFmt numFmtId="196" formatCode="0.00_ ;\-0.00\ "/>
    <numFmt numFmtId="197" formatCode="#,##0_ ;[Red]\-#,##0\ "/>
    <numFmt numFmtId="198" formatCode="0_ ;[Red]\-0\ "/>
    <numFmt numFmtId="199" formatCode="#,##0;[Red]\-#,##0;\ &quot; &quot;"/>
    <numFmt numFmtId="200" formatCode="#,##0.0;[Red]\-#,##0.0;\ &quot; &quot;"/>
    <numFmt numFmtId="201" formatCode="#,##0.00;[Red]\-#,##0.00;\ &quot; &quot;"/>
    <numFmt numFmtId="202" formatCode="#,##0;[Red]\-#,##0;&quot; &quot;"/>
    <numFmt numFmtId="203" formatCode="#,##0;\-#,##0;&quot; &quot;"/>
    <numFmt numFmtId="204" formatCode="#,##0;[Red]#,##0"/>
    <numFmt numFmtId="205" formatCode="0.0%"/>
    <numFmt numFmtId="206" formatCode="#,##0;[Red]&quot;NELZE !&quot;"/>
    <numFmt numFmtId="207" formatCode="0_)"/>
    <numFmt numFmtId="208" formatCode="#,##0.000"/>
    <numFmt numFmtId="209" formatCode="[$-405]d\.\ mmmm\ yyyy"/>
    <numFmt numFmtId="210" formatCode="000\ 00"/>
    <numFmt numFmtId="211" formatCode="mm\ yy"/>
  </numFmts>
  <fonts count="28"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2"/>
      <name val="Times New Roman"/>
      <family val="1"/>
    </font>
    <font>
      <sz val="8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9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b/>
      <sz val="12"/>
      <color indexed="8"/>
      <name val="Arial CE"/>
      <family val="2"/>
    </font>
    <font>
      <u val="single"/>
      <sz val="12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 CE"/>
      <family val="0"/>
    </font>
    <font>
      <i/>
      <sz val="8"/>
      <color indexed="10"/>
      <name val="Arial CE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b/>
      <sz val="12"/>
      <color indexed="10"/>
      <name val="Arial CE"/>
      <family val="2"/>
    </font>
    <font>
      <vertAlign val="superscript"/>
      <sz val="8"/>
      <name val="Times New Roman"/>
      <family val="1"/>
    </font>
    <font>
      <vertAlign val="superscript"/>
      <sz val="6"/>
      <name val="Arial CE"/>
      <family val="2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/>
    </xf>
    <xf numFmtId="0" fontId="16" fillId="0" borderId="3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7" fillId="0" borderId="3" xfId="0" applyFont="1" applyBorder="1" applyAlignment="1">
      <alignment/>
    </xf>
    <xf numFmtId="49" fontId="18" fillId="0" borderId="6" xfId="0" applyNumberFormat="1" applyFont="1" applyBorder="1" applyAlignment="1">
      <alignment/>
    </xf>
    <xf numFmtId="3" fontId="20" fillId="0" borderId="7" xfId="0" applyNumberFormat="1" applyFont="1" applyBorder="1" applyAlignment="1">
      <alignment/>
    </xf>
    <xf numFmtId="3" fontId="20" fillId="0" borderId="8" xfId="0" applyNumberFormat="1" applyFont="1" applyBorder="1" applyAlignment="1">
      <alignment/>
    </xf>
    <xf numFmtId="49" fontId="18" fillId="0" borderId="6" xfId="0" applyNumberFormat="1" applyFont="1" applyBorder="1" applyAlignment="1">
      <alignment wrapText="1"/>
    </xf>
    <xf numFmtId="0" fontId="15" fillId="0" borderId="3" xfId="0" applyFont="1" applyBorder="1" applyAlignment="1">
      <alignment/>
    </xf>
    <xf numFmtId="49" fontId="18" fillId="0" borderId="6" xfId="0" applyNumberFormat="1" applyFont="1" applyBorder="1" applyAlignment="1">
      <alignment horizontal="left"/>
    </xf>
    <xf numFmtId="0" fontId="13" fillId="0" borderId="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20" fillId="0" borderId="6" xfId="20" applyFont="1" applyFill="1" applyBorder="1" applyAlignment="1">
      <alignment horizontal="left"/>
      <protection/>
    </xf>
    <xf numFmtId="0" fontId="22" fillId="0" borderId="4" xfId="0" applyFont="1" applyFill="1" applyBorder="1" applyAlignment="1">
      <alignment/>
    </xf>
    <xf numFmtId="0" fontId="20" fillId="0" borderId="6" xfId="20" applyFont="1" applyFill="1" applyBorder="1" applyAlignment="1">
      <alignment/>
      <protection/>
    </xf>
    <xf numFmtId="49" fontId="18" fillId="2" borderId="6" xfId="0" applyNumberFormat="1" applyFont="1" applyFill="1" applyBorder="1" applyAlignment="1">
      <alignment/>
    </xf>
    <xf numFmtId="49" fontId="20" fillId="2" borderId="6" xfId="0" applyNumberFormat="1" applyFont="1" applyFill="1" applyBorder="1" applyAlignment="1">
      <alignment/>
    </xf>
    <xf numFmtId="2" fontId="20" fillId="0" borderId="9" xfId="20" applyNumberFormat="1" applyFont="1" applyFill="1" applyBorder="1" applyAlignment="1">
      <alignment/>
      <protection/>
    </xf>
    <xf numFmtId="2" fontId="13" fillId="0" borderId="4" xfId="0" applyNumberFormat="1" applyFont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vertical="top"/>
    </xf>
    <xf numFmtId="49" fontId="18" fillId="0" borderId="6" xfId="0" applyNumberFormat="1" applyFont="1" applyFill="1" applyBorder="1" applyAlignment="1">
      <alignment wrapText="1"/>
    </xf>
    <xf numFmtId="49" fontId="18" fillId="0" borderId="6" xfId="0" applyNumberFormat="1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49" fontId="18" fillId="0" borderId="12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top"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0" fillId="0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/>
    </xf>
    <xf numFmtId="3" fontId="26" fillId="0" borderId="14" xfId="0" applyNumberFormat="1" applyFont="1" applyFill="1" applyBorder="1" applyAlignment="1">
      <alignment horizontal="right" vertical="top"/>
    </xf>
    <xf numFmtId="0" fontId="26" fillId="0" borderId="7" xfId="0" applyFont="1" applyBorder="1" applyAlignment="1">
      <alignment/>
    </xf>
    <xf numFmtId="0" fontId="26" fillId="0" borderId="15" xfId="0" applyFont="1" applyFill="1" applyBorder="1" applyAlignment="1">
      <alignment/>
    </xf>
    <xf numFmtId="3" fontId="20" fillId="0" borderId="7" xfId="0" applyNumberFormat="1" applyFont="1" applyFill="1" applyBorder="1" applyAlignment="1">
      <alignment/>
    </xf>
    <xf numFmtId="3" fontId="20" fillId="0" borderId="8" xfId="0" applyNumberFormat="1" applyFont="1" applyFill="1" applyBorder="1" applyAlignment="1">
      <alignment/>
    </xf>
    <xf numFmtId="3" fontId="20" fillId="0" borderId="8" xfId="0" applyNumberFormat="1" applyFont="1" applyFill="1" applyBorder="1" applyAlignment="1">
      <alignment wrapText="1"/>
    </xf>
    <xf numFmtId="3" fontId="20" fillId="2" borderId="8" xfId="0" applyNumberFormat="1" applyFont="1" applyFill="1" applyBorder="1" applyAlignment="1">
      <alignment wrapText="1"/>
    </xf>
    <xf numFmtId="3" fontId="26" fillId="0" borderId="7" xfId="0" applyNumberFormat="1" applyFont="1" applyFill="1" applyBorder="1" applyAlignment="1">
      <alignment/>
    </xf>
    <xf numFmtId="3" fontId="20" fillId="2" borderId="8" xfId="20" applyNumberFormat="1" applyFont="1" applyFill="1" applyBorder="1" applyAlignment="1">
      <alignment horizontal="right"/>
      <protection/>
    </xf>
    <xf numFmtId="3" fontId="20" fillId="0" borderId="16" xfId="0" applyNumberFormat="1" applyFont="1" applyFill="1" applyBorder="1" applyAlignment="1">
      <alignment/>
    </xf>
    <xf numFmtId="0" fontId="18" fillId="0" borderId="14" xfId="0" applyFont="1" applyBorder="1" applyAlignment="1">
      <alignment/>
    </xf>
    <xf numFmtId="3" fontId="18" fillId="0" borderId="7" xfId="0" applyNumberFormat="1" applyFont="1" applyFill="1" applyBorder="1" applyAlignment="1">
      <alignment/>
    </xf>
    <xf numFmtId="0" fontId="18" fillId="0" borderId="7" xfId="0" applyFont="1" applyBorder="1" applyAlignment="1">
      <alignment/>
    </xf>
    <xf numFmtId="3" fontId="18" fillId="0" borderId="7" xfId="0" applyNumberFormat="1" applyFont="1" applyBorder="1" applyAlignment="1">
      <alignment/>
    </xf>
    <xf numFmtId="3" fontId="18" fillId="0" borderId="7" xfId="0" applyNumberFormat="1" applyFont="1" applyFill="1" applyBorder="1" applyAlignment="1">
      <alignment vertical="top"/>
    </xf>
    <xf numFmtId="3" fontId="18" fillId="0" borderId="17" xfId="0" applyNumberFormat="1" applyFont="1" applyBorder="1" applyAlignment="1">
      <alignment/>
    </xf>
    <xf numFmtId="3" fontId="18" fillId="0" borderId="14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 vertical="top"/>
    </xf>
    <xf numFmtId="3" fontId="10" fillId="0" borderId="0" xfId="0" applyNumberFormat="1" applyFont="1" applyFill="1" applyAlignment="1">
      <alignment vertical="top"/>
    </xf>
    <xf numFmtId="3" fontId="11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3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ýprava MF 15.8. Přílohy z vyhlášk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52"/>
  <sheetViews>
    <sheetView tabSelected="1" workbookViewId="0" topLeftCell="A1">
      <selection activeCell="U19" sqref="U19"/>
    </sheetView>
  </sheetViews>
  <sheetFormatPr defaultColWidth="9.00390625" defaultRowHeight="12.75"/>
  <cols>
    <col min="1" max="1" width="6.375" style="1" customWidth="1"/>
    <col min="2" max="2" width="85.625" style="1" customWidth="1"/>
    <col min="3" max="3" width="14.875" style="1" hidden="1" customWidth="1"/>
    <col min="4" max="4" width="13.625" style="1" hidden="1" customWidth="1"/>
    <col min="5" max="5" width="15.00390625" style="1" hidden="1" customWidth="1"/>
    <col min="6" max="6" width="15.50390625" style="1" hidden="1" customWidth="1"/>
    <col min="7" max="7" width="15.125" style="1" hidden="1" customWidth="1"/>
    <col min="8" max="8" width="15.50390625" style="1" hidden="1" customWidth="1"/>
    <col min="9" max="11" width="15.125" style="1" hidden="1" customWidth="1"/>
    <col min="12" max="12" width="15.50390625" style="1" hidden="1" customWidth="1"/>
    <col min="13" max="13" width="15.125" style="1" customWidth="1"/>
    <col min="14" max="16384" width="9.375" style="1" customWidth="1"/>
  </cols>
  <sheetData>
    <row r="1" spans="2:13" ht="15.75">
      <c r="B1" s="2"/>
      <c r="G1" s="4"/>
      <c r="K1" s="4"/>
      <c r="M1" s="4" t="s">
        <v>4</v>
      </c>
    </row>
    <row r="2" spans="1:3" ht="15.75">
      <c r="A2" s="3" t="s">
        <v>5</v>
      </c>
      <c r="C2" s="4"/>
    </row>
    <row r="4" spans="1:13" ht="18.75">
      <c r="A4" s="5" t="s">
        <v>6</v>
      </c>
      <c r="B4" s="5"/>
      <c r="C4" s="6"/>
      <c r="G4" s="75"/>
      <c r="I4" s="75"/>
      <c r="M4" s="75"/>
    </row>
    <row r="5" spans="1:12" ht="12" customHeight="1">
      <c r="A5" s="7"/>
      <c r="B5" s="7"/>
      <c r="D5" s="74" t="s">
        <v>49</v>
      </c>
      <c r="F5" s="74" t="s">
        <v>49</v>
      </c>
      <c r="H5" s="74" t="s">
        <v>49</v>
      </c>
      <c r="J5" s="74" t="s">
        <v>49</v>
      </c>
      <c r="L5" s="74" t="s">
        <v>49</v>
      </c>
    </row>
    <row r="6" spans="1:13" ht="13.5" thickBot="1">
      <c r="A6" s="8"/>
      <c r="B6" s="9"/>
      <c r="D6" s="75" t="s">
        <v>52</v>
      </c>
      <c r="E6" s="1"/>
      <c r="F6" s="75" t="s">
        <v>50</v>
      </c>
      <c r="G6" s="10" t="s">
        <v>0</v>
      </c>
      <c r="H6" s="75" t="s">
        <v>51</v>
      </c>
      <c r="I6" s="10" t="s">
        <v>0</v>
      </c>
      <c r="J6" s="75" t="s">
        <v>53</v>
      </c>
      <c r="K6" s="10" t="s">
        <v>0</v>
      </c>
      <c r="L6" s="75" t="s">
        <v>54</v>
      </c>
      <c r="M6" s="10" t="s">
        <v>0</v>
      </c>
    </row>
    <row r="7" spans="1:13" ht="15.75">
      <c r="A7" s="11" t="s">
        <v>1</v>
      </c>
      <c r="B7" s="12"/>
      <c r="C7" s="53"/>
      <c r="D7" s="69"/>
      <c r="E7" s="63"/>
      <c r="F7" s="69"/>
      <c r="G7" s="63"/>
      <c r="H7" s="69"/>
      <c r="I7" s="63"/>
      <c r="J7" s="69"/>
      <c r="K7" s="63"/>
      <c r="L7" s="69"/>
      <c r="M7" s="63"/>
    </row>
    <row r="8" spans="1:13" ht="15.75" customHeight="1">
      <c r="A8" s="13"/>
      <c r="B8" s="51" t="s">
        <v>7</v>
      </c>
      <c r="C8" s="20">
        <f aca="true" t="shared" si="0" ref="C8:K8">C11+C12</f>
        <v>164160</v>
      </c>
      <c r="D8" s="20">
        <f t="shared" si="0"/>
        <v>0</v>
      </c>
      <c r="E8" s="20">
        <f t="shared" si="0"/>
        <v>164160</v>
      </c>
      <c r="F8" s="20">
        <f t="shared" si="0"/>
        <v>9502186</v>
      </c>
      <c r="G8" s="20">
        <f t="shared" si="0"/>
        <v>9666346</v>
      </c>
      <c r="H8" s="20">
        <f t="shared" si="0"/>
        <v>0</v>
      </c>
      <c r="I8" s="20">
        <f t="shared" si="0"/>
        <v>9666346</v>
      </c>
      <c r="J8" s="20">
        <f t="shared" si="0"/>
        <v>0</v>
      </c>
      <c r="K8" s="20">
        <f t="shared" si="0"/>
        <v>9666346</v>
      </c>
      <c r="L8" s="20">
        <f>L11+L12</f>
        <v>0</v>
      </c>
      <c r="M8" s="20">
        <v>9666346</v>
      </c>
    </row>
    <row r="9" spans="1:13" ht="15.75" customHeight="1">
      <c r="A9" s="14"/>
      <c r="B9" s="52" t="s">
        <v>48</v>
      </c>
      <c r="C9" s="19">
        <f aca="true" t="shared" si="1" ref="C9:K9">C16+C17+C18+C23</f>
        <v>24586431</v>
      </c>
      <c r="D9" s="19">
        <f t="shared" si="1"/>
        <v>0</v>
      </c>
      <c r="E9" s="19">
        <f t="shared" si="1"/>
        <v>24586431</v>
      </c>
      <c r="F9" s="19">
        <f t="shared" si="1"/>
        <v>9502186</v>
      </c>
      <c r="G9" s="19">
        <f t="shared" si="1"/>
        <v>34088617</v>
      </c>
      <c r="H9" s="19">
        <f t="shared" si="1"/>
        <v>343054</v>
      </c>
      <c r="I9" s="19">
        <f t="shared" si="1"/>
        <v>34431671</v>
      </c>
      <c r="J9" s="19">
        <f t="shared" si="1"/>
        <v>4300000</v>
      </c>
      <c r="K9" s="19">
        <f t="shared" si="1"/>
        <v>38731671</v>
      </c>
      <c r="L9" s="19">
        <f>L16+L17+L18+L23</f>
        <v>0</v>
      </c>
      <c r="M9" s="19">
        <v>38731671</v>
      </c>
    </row>
    <row r="10" spans="1:13" ht="15.75">
      <c r="A10" s="15" t="s">
        <v>2</v>
      </c>
      <c r="B10" s="16"/>
      <c r="C10" s="54"/>
      <c r="D10" s="64"/>
      <c r="E10" s="65"/>
      <c r="F10" s="64"/>
      <c r="G10" s="65"/>
      <c r="H10" s="64"/>
      <c r="I10" s="65"/>
      <c r="J10" s="64"/>
      <c r="K10" s="65"/>
      <c r="L10" s="64"/>
      <c r="M10" s="65"/>
    </row>
    <row r="11" spans="1:13" ht="18.75">
      <c r="A11" s="17"/>
      <c r="B11" s="18" t="s">
        <v>8</v>
      </c>
      <c r="C11" s="19">
        <v>80000</v>
      </c>
      <c r="D11" s="64"/>
      <c r="E11" s="66">
        <f>C11+D11</f>
        <v>80000</v>
      </c>
      <c r="F11" s="64"/>
      <c r="G11" s="66">
        <f>E11+F11</f>
        <v>80000</v>
      </c>
      <c r="H11" s="64"/>
      <c r="I11" s="66">
        <f>G11+H11</f>
        <v>80000</v>
      </c>
      <c r="J11" s="64"/>
      <c r="K11" s="66">
        <f>I11+J11</f>
        <v>80000</v>
      </c>
      <c r="L11" s="64"/>
      <c r="M11" s="66">
        <v>80000</v>
      </c>
    </row>
    <row r="12" spans="1:13" ht="17.25" customHeight="1">
      <c r="A12" s="17"/>
      <c r="B12" s="18" t="s">
        <v>9</v>
      </c>
      <c r="C12" s="20">
        <f>C13+C14</f>
        <v>84160</v>
      </c>
      <c r="D12" s="20">
        <f>D13+D14</f>
        <v>0</v>
      </c>
      <c r="E12" s="66">
        <f>C12+D12</f>
        <v>84160</v>
      </c>
      <c r="F12" s="20">
        <f>F13+F14</f>
        <v>9502186</v>
      </c>
      <c r="G12" s="66">
        <f>E12+F12</f>
        <v>9586346</v>
      </c>
      <c r="H12" s="20">
        <f>H13+H14</f>
        <v>0</v>
      </c>
      <c r="I12" s="66">
        <f>G12+H12</f>
        <v>9586346</v>
      </c>
      <c r="J12" s="20">
        <f>J13+J14</f>
        <v>0</v>
      </c>
      <c r="K12" s="66">
        <f>I12+J12</f>
        <v>9586346</v>
      </c>
      <c r="L12" s="20">
        <f>L13+L14</f>
        <v>0</v>
      </c>
      <c r="M12" s="66">
        <v>9586346</v>
      </c>
    </row>
    <row r="13" spans="1:13" ht="21.75" customHeight="1">
      <c r="A13" s="17"/>
      <c r="B13" s="21" t="s">
        <v>10</v>
      </c>
      <c r="C13" s="20">
        <v>0</v>
      </c>
      <c r="D13" s="64"/>
      <c r="E13" s="66">
        <f aca="true" t="shared" si="2" ref="E13:E39">C13+D13</f>
        <v>0</v>
      </c>
      <c r="F13" s="64">
        <v>9502186</v>
      </c>
      <c r="G13" s="66">
        <f>E13+F13</f>
        <v>9502186</v>
      </c>
      <c r="H13" s="64"/>
      <c r="I13" s="66">
        <f>G13+H13</f>
        <v>9502186</v>
      </c>
      <c r="J13" s="64"/>
      <c r="K13" s="66">
        <f>I13+J13</f>
        <v>9502186</v>
      </c>
      <c r="L13" s="64"/>
      <c r="M13" s="66">
        <v>9502186</v>
      </c>
    </row>
    <row r="14" spans="1:13" ht="17.25" customHeight="1">
      <c r="A14" s="22"/>
      <c r="B14" s="23" t="s">
        <v>11</v>
      </c>
      <c r="C14" s="19">
        <v>84160</v>
      </c>
      <c r="D14" s="64"/>
      <c r="E14" s="66">
        <f t="shared" si="2"/>
        <v>84160</v>
      </c>
      <c r="F14" s="64"/>
      <c r="G14" s="66">
        <f>E14+F14</f>
        <v>84160</v>
      </c>
      <c r="H14" s="64"/>
      <c r="I14" s="66">
        <f>G14+H14</f>
        <v>84160</v>
      </c>
      <c r="J14" s="64"/>
      <c r="K14" s="66">
        <f>I14+J14</f>
        <v>84160</v>
      </c>
      <c r="L14" s="64"/>
      <c r="M14" s="66">
        <v>84160</v>
      </c>
    </row>
    <row r="15" spans="1:13" ht="15.75" customHeight="1">
      <c r="A15" s="24" t="s">
        <v>3</v>
      </c>
      <c r="B15" s="25"/>
      <c r="C15" s="55"/>
      <c r="D15" s="64"/>
      <c r="E15" s="66"/>
      <c r="F15" s="64"/>
      <c r="G15" s="66"/>
      <c r="H15" s="64"/>
      <c r="I15" s="66"/>
      <c r="J15" s="64"/>
      <c r="K15" s="66"/>
      <c r="L15" s="64"/>
      <c r="M15" s="66"/>
    </row>
    <row r="16" spans="1:13" ht="15.75" customHeight="1">
      <c r="A16" s="26"/>
      <c r="B16" s="27" t="s">
        <v>12</v>
      </c>
      <c r="C16" s="56">
        <v>6770303</v>
      </c>
      <c r="D16" s="64"/>
      <c r="E16" s="66">
        <f t="shared" si="2"/>
        <v>6770303</v>
      </c>
      <c r="F16" s="64">
        <v>2858313</v>
      </c>
      <c r="G16" s="66">
        <f>E16+F16</f>
        <v>9628616</v>
      </c>
      <c r="H16" s="64">
        <v>171660</v>
      </c>
      <c r="I16" s="66">
        <f>G16+H16</f>
        <v>9800276</v>
      </c>
      <c r="J16" s="64">
        <f>-150000+150000+300000</f>
        <v>300000</v>
      </c>
      <c r="K16" s="66">
        <f>I16+J16</f>
        <v>10100276</v>
      </c>
      <c r="L16" s="64">
        <v>2000</v>
      </c>
      <c r="M16" s="66">
        <v>10102276</v>
      </c>
    </row>
    <row r="17" spans="1:13" ht="15.75" customHeight="1">
      <c r="A17" s="28"/>
      <c r="B17" s="29" t="s">
        <v>13</v>
      </c>
      <c r="C17" s="57">
        <v>0</v>
      </c>
      <c r="D17" s="64"/>
      <c r="E17" s="66">
        <f t="shared" si="2"/>
        <v>0</v>
      </c>
      <c r="F17" s="64"/>
      <c r="G17" s="66">
        <f>E17+F17</f>
        <v>0</v>
      </c>
      <c r="H17" s="64"/>
      <c r="I17" s="66">
        <f>G17+H17</f>
        <v>0</v>
      </c>
      <c r="J17" s="64"/>
      <c r="K17" s="66">
        <f>I17+J17</f>
        <v>0</v>
      </c>
      <c r="L17" s="64"/>
      <c r="M17" s="66">
        <v>0</v>
      </c>
    </row>
    <row r="18" spans="1:13" ht="15.75" customHeight="1">
      <c r="A18" s="28"/>
      <c r="B18" s="29" t="s">
        <v>14</v>
      </c>
      <c r="C18" s="57">
        <f aca="true" t="shared" si="3" ref="C18:K18">C19+C20+C21+C22</f>
        <v>14723000</v>
      </c>
      <c r="D18" s="57">
        <f t="shared" si="3"/>
        <v>0</v>
      </c>
      <c r="E18" s="57">
        <f t="shared" si="3"/>
        <v>14723000</v>
      </c>
      <c r="F18" s="57">
        <f t="shared" si="3"/>
        <v>6437003</v>
      </c>
      <c r="G18" s="57">
        <f t="shared" si="3"/>
        <v>21160003</v>
      </c>
      <c r="H18" s="57">
        <f t="shared" si="3"/>
        <v>0</v>
      </c>
      <c r="I18" s="57">
        <f t="shared" si="3"/>
        <v>21160003</v>
      </c>
      <c r="J18" s="57">
        <f t="shared" si="3"/>
        <v>4000000</v>
      </c>
      <c r="K18" s="57">
        <f t="shared" si="3"/>
        <v>25160003</v>
      </c>
      <c r="L18" s="57">
        <f>L19+L20+L21+L22</f>
        <v>0</v>
      </c>
      <c r="M18" s="57">
        <v>25160003</v>
      </c>
    </row>
    <row r="19" spans="1:13" ht="15.75" customHeight="1">
      <c r="A19" s="28"/>
      <c r="B19" s="30" t="s">
        <v>15</v>
      </c>
      <c r="C19" s="58">
        <v>0</v>
      </c>
      <c r="D19" s="64"/>
      <c r="E19" s="66">
        <f t="shared" si="2"/>
        <v>0</v>
      </c>
      <c r="F19" s="64">
        <f>6381071+55932</f>
        <v>6437003</v>
      </c>
      <c r="G19" s="66">
        <f aca="true" t="shared" si="4" ref="G19:G35">E19+F19</f>
        <v>6437003</v>
      </c>
      <c r="H19" s="64"/>
      <c r="I19" s="66">
        <f aca="true" t="shared" si="5" ref="I19:I35">G19+H19</f>
        <v>6437003</v>
      </c>
      <c r="J19" s="64">
        <v>0</v>
      </c>
      <c r="K19" s="66">
        <f aca="true" t="shared" si="6" ref="K19:K35">I19+J19</f>
        <v>6437003</v>
      </c>
      <c r="L19" s="64">
        <v>0</v>
      </c>
      <c r="M19" s="66">
        <v>6437003</v>
      </c>
    </row>
    <row r="20" spans="1:13" ht="15.75" customHeight="1">
      <c r="A20" s="28"/>
      <c r="B20" s="31" t="s">
        <v>16</v>
      </c>
      <c r="C20" s="58">
        <v>0</v>
      </c>
      <c r="D20" s="64"/>
      <c r="E20" s="66">
        <f t="shared" si="2"/>
        <v>0</v>
      </c>
      <c r="F20" s="64"/>
      <c r="G20" s="66">
        <f t="shared" si="4"/>
        <v>0</v>
      </c>
      <c r="H20" s="64"/>
      <c r="I20" s="66">
        <f t="shared" si="5"/>
        <v>0</v>
      </c>
      <c r="J20" s="64"/>
      <c r="K20" s="66">
        <f t="shared" si="6"/>
        <v>0</v>
      </c>
      <c r="L20" s="64"/>
      <c r="M20" s="66">
        <v>0</v>
      </c>
    </row>
    <row r="21" spans="1:13" ht="15.75" customHeight="1">
      <c r="A21" s="28"/>
      <c r="B21" s="30" t="s">
        <v>17</v>
      </c>
      <c r="C21" s="59">
        <v>3740000</v>
      </c>
      <c r="D21" s="64"/>
      <c r="E21" s="66">
        <f t="shared" si="2"/>
        <v>3740000</v>
      </c>
      <c r="F21" s="64"/>
      <c r="G21" s="66">
        <f t="shared" si="4"/>
        <v>3740000</v>
      </c>
      <c r="H21" s="64"/>
      <c r="I21" s="66">
        <f t="shared" si="5"/>
        <v>3740000</v>
      </c>
      <c r="J21" s="64"/>
      <c r="K21" s="66">
        <f t="shared" si="6"/>
        <v>3740000</v>
      </c>
      <c r="L21" s="64"/>
      <c r="M21" s="66">
        <v>3740000</v>
      </c>
    </row>
    <row r="22" spans="1:13" ht="15.75" customHeight="1">
      <c r="A22" s="28"/>
      <c r="B22" s="30" t="s">
        <v>18</v>
      </c>
      <c r="C22" s="58">
        <v>10983000</v>
      </c>
      <c r="D22" s="64"/>
      <c r="E22" s="66">
        <f t="shared" si="2"/>
        <v>10983000</v>
      </c>
      <c r="F22" s="64"/>
      <c r="G22" s="66">
        <f t="shared" si="4"/>
        <v>10983000</v>
      </c>
      <c r="H22" s="64"/>
      <c r="I22" s="66">
        <f t="shared" si="5"/>
        <v>10983000</v>
      </c>
      <c r="J22" s="64">
        <v>4000000</v>
      </c>
      <c r="K22" s="66">
        <f t="shared" si="6"/>
        <v>14983000</v>
      </c>
      <c r="L22" s="64">
        <v>0</v>
      </c>
      <c r="M22" s="66">
        <v>14983000</v>
      </c>
    </row>
    <row r="23" spans="1:13" ht="15.75" customHeight="1">
      <c r="A23" s="28"/>
      <c r="B23" s="32" t="s">
        <v>19</v>
      </c>
      <c r="C23" s="57">
        <v>3093128</v>
      </c>
      <c r="D23" s="64"/>
      <c r="E23" s="66">
        <f t="shared" si="2"/>
        <v>3093128</v>
      </c>
      <c r="F23" s="64">
        <v>206870</v>
      </c>
      <c r="G23" s="66">
        <f t="shared" si="4"/>
        <v>3299998</v>
      </c>
      <c r="H23" s="64">
        <v>171394</v>
      </c>
      <c r="I23" s="66">
        <f t="shared" si="5"/>
        <v>3471392</v>
      </c>
      <c r="J23" s="64">
        <v>0</v>
      </c>
      <c r="K23" s="66">
        <f t="shared" si="6"/>
        <v>3471392</v>
      </c>
      <c r="L23" s="64">
        <v>-2000</v>
      </c>
      <c r="M23" s="66">
        <v>3469392</v>
      </c>
    </row>
    <row r="24" spans="1:13" ht="15.75" customHeight="1">
      <c r="A24" s="33" t="s">
        <v>20</v>
      </c>
      <c r="B24" s="34"/>
      <c r="C24" s="60"/>
      <c r="D24" s="64"/>
      <c r="E24" s="66">
        <f t="shared" si="2"/>
        <v>0</v>
      </c>
      <c r="F24" s="64"/>
      <c r="G24" s="66">
        <f t="shared" si="4"/>
        <v>0</v>
      </c>
      <c r="H24" s="64"/>
      <c r="I24" s="66">
        <f t="shared" si="5"/>
        <v>0</v>
      </c>
      <c r="J24" s="64"/>
      <c r="K24" s="66">
        <f t="shared" si="6"/>
        <v>0</v>
      </c>
      <c r="L24" s="64"/>
      <c r="M24" s="66">
        <v>0</v>
      </c>
    </row>
    <row r="25" spans="1:13" ht="15.75" customHeight="1">
      <c r="A25" s="35"/>
      <c r="B25" s="18" t="s">
        <v>21</v>
      </c>
      <c r="C25" s="56">
        <f>307106+1574+71+783</f>
        <v>309534</v>
      </c>
      <c r="D25" s="64">
        <v>5148</v>
      </c>
      <c r="E25" s="66">
        <f t="shared" si="2"/>
        <v>314682</v>
      </c>
      <c r="F25" s="64">
        <v>54535</v>
      </c>
      <c r="G25" s="66">
        <f t="shared" si="4"/>
        <v>369217</v>
      </c>
      <c r="H25" s="64"/>
      <c r="I25" s="66">
        <f t="shared" si="5"/>
        <v>369217</v>
      </c>
      <c r="J25" s="64">
        <v>0</v>
      </c>
      <c r="K25" s="66">
        <f t="shared" si="6"/>
        <v>369217</v>
      </c>
      <c r="L25" s="64">
        <v>0</v>
      </c>
      <c r="M25" s="66">
        <v>369217</v>
      </c>
    </row>
    <row r="26" spans="1:13" ht="15.75" customHeight="1">
      <c r="A26" s="36"/>
      <c r="B26" s="18" t="s">
        <v>22</v>
      </c>
      <c r="C26" s="58">
        <f>104420+394+142+215+79</f>
        <v>105250</v>
      </c>
      <c r="D26" s="64">
        <v>1752</v>
      </c>
      <c r="E26" s="66">
        <f t="shared" si="2"/>
        <v>107002</v>
      </c>
      <c r="F26" s="64">
        <v>18535</v>
      </c>
      <c r="G26" s="66">
        <f t="shared" si="4"/>
        <v>125537</v>
      </c>
      <c r="H26" s="64"/>
      <c r="I26" s="66">
        <f t="shared" si="5"/>
        <v>125537</v>
      </c>
      <c r="J26" s="64">
        <v>0</v>
      </c>
      <c r="K26" s="66">
        <f t="shared" si="6"/>
        <v>125537</v>
      </c>
      <c r="L26" s="64">
        <v>0</v>
      </c>
      <c r="M26" s="66">
        <v>125537</v>
      </c>
    </row>
    <row r="27" spans="1:13" ht="15.75" customHeight="1">
      <c r="A27" s="35"/>
      <c r="B27" s="18" t="s">
        <v>23</v>
      </c>
      <c r="C27" s="57">
        <f>3029+1+16</f>
        <v>3046</v>
      </c>
      <c r="D27" s="64">
        <v>50</v>
      </c>
      <c r="E27" s="66">
        <f t="shared" si="2"/>
        <v>3096</v>
      </c>
      <c r="F27" s="64">
        <v>513</v>
      </c>
      <c r="G27" s="66">
        <f t="shared" si="4"/>
        <v>3609</v>
      </c>
      <c r="H27" s="64"/>
      <c r="I27" s="66">
        <f t="shared" si="5"/>
        <v>3609</v>
      </c>
      <c r="J27" s="64">
        <v>0</v>
      </c>
      <c r="K27" s="66">
        <f t="shared" si="6"/>
        <v>3609</v>
      </c>
      <c r="L27" s="64">
        <v>0</v>
      </c>
      <c r="M27" s="66">
        <v>3609</v>
      </c>
    </row>
    <row r="28" spans="1:13" ht="15.75" customHeight="1">
      <c r="A28" s="35"/>
      <c r="B28" s="18" t="s">
        <v>24</v>
      </c>
      <c r="C28" s="57">
        <f>304367-1574+1574+71</f>
        <v>304438</v>
      </c>
      <c r="D28" s="64">
        <v>5036</v>
      </c>
      <c r="E28" s="66">
        <f t="shared" si="2"/>
        <v>309474</v>
      </c>
      <c r="F28" s="64">
        <v>51282</v>
      </c>
      <c r="G28" s="66">
        <f t="shared" si="4"/>
        <v>360756</v>
      </c>
      <c r="H28" s="64"/>
      <c r="I28" s="66">
        <f t="shared" si="5"/>
        <v>360756</v>
      </c>
      <c r="J28" s="64">
        <v>0</v>
      </c>
      <c r="K28" s="66">
        <f t="shared" si="6"/>
        <v>360756</v>
      </c>
      <c r="L28" s="64">
        <v>0</v>
      </c>
      <c r="M28" s="66">
        <v>360756</v>
      </c>
    </row>
    <row r="29" spans="1:13" ht="33.75" customHeight="1">
      <c r="A29" s="35"/>
      <c r="B29" s="37" t="s">
        <v>25</v>
      </c>
      <c r="C29" s="58">
        <f>C30</f>
        <v>0</v>
      </c>
      <c r="D29" s="64"/>
      <c r="E29" s="66">
        <f t="shared" si="2"/>
        <v>0</v>
      </c>
      <c r="F29" s="64"/>
      <c r="G29" s="66">
        <f t="shared" si="4"/>
        <v>0</v>
      </c>
      <c r="H29" s="64"/>
      <c r="I29" s="66">
        <f t="shared" si="5"/>
        <v>0</v>
      </c>
      <c r="J29" s="64"/>
      <c r="K29" s="66">
        <f t="shared" si="6"/>
        <v>0</v>
      </c>
      <c r="L29" s="64"/>
      <c r="M29" s="66">
        <v>0</v>
      </c>
    </row>
    <row r="30" spans="1:13" ht="15.75" customHeight="1">
      <c r="A30" s="35"/>
      <c r="B30" s="18" t="s">
        <v>26</v>
      </c>
      <c r="C30" s="57">
        <v>0</v>
      </c>
      <c r="D30" s="64"/>
      <c r="E30" s="66">
        <f t="shared" si="2"/>
        <v>0</v>
      </c>
      <c r="F30" s="64"/>
      <c r="G30" s="66">
        <f t="shared" si="4"/>
        <v>0</v>
      </c>
      <c r="H30" s="64"/>
      <c r="I30" s="66">
        <f t="shared" si="5"/>
        <v>0</v>
      </c>
      <c r="J30" s="64"/>
      <c r="K30" s="66">
        <f t="shared" si="6"/>
        <v>0</v>
      </c>
      <c r="L30" s="64"/>
      <c r="M30" s="66">
        <v>0</v>
      </c>
    </row>
    <row r="31" spans="1:13" ht="15.75" customHeight="1">
      <c r="A31" s="35"/>
      <c r="B31" s="23" t="s">
        <v>27</v>
      </c>
      <c r="C31" s="57">
        <v>0</v>
      </c>
      <c r="D31" s="64"/>
      <c r="E31" s="66">
        <f t="shared" si="2"/>
        <v>0</v>
      </c>
      <c r="F31" s="64"/>
      <c r="G31" s="66">
        <f t="shared" si="4"/>
        <v>0</v>
      </c>
      <c r="H31" s="64"/>
      <c r="I31" s="66">
        <f t="shared" si="5"/>
        <v>0</v>
      </c>
      <c r="J31" s="64"/>
      <c r="K31" s="66">
        <f t="shared" si="6"/>
        <v>0</v>
      </c>
      <c r="L31" s="64"/>
      <c r="M31" s="66">
        <v>0</v>
      </c>
    </row>
    <row r="32" spans="1:13" ht="15.75" customHeight="1">
      <c r="A32" s="35"/>
      <c r="B32" s="23" t="s">
        <v>28</v>
      </c>
      <c r="C32" s="57">
        <v>0</v>
      </c>
      <c r="D32" s="64"/>
      <c r="E32" s="66">
        <f t="shared" si="2"/>
        <v>0</v>
      </c>
      <c r="F32" s="64"/>
      <c r="G32" s="66">
        <f t="shared" si="4"/>
        <v>0</v>
      </c>
      <c r="H32" s="64"/>
      <c r="I32" s="66">
        <f t="shared" si="5"/>
        <v>0</v>
      </c>
      <c r="J32" s="64"/>
      <c r="K32" s="66">
        <f t="shared" si="6"/>
        <v>0</v>
      </c>
      <c r="L32" s="64"/>
      <c r="M32" s="66">
        <v>0</v>
      </c>
    </row>
    <row r="33" spans="1:13" ht="15.75" customHeight="1">
      <c r="A33" s="35"/>
      <c r="B33" s="38" t="s">
        <v>29</v>
      </c>
      <c r="C33" s="57">
        <v>0</v>
      </c>
      <c r="D33" s="64"/>
      <c r="E33" s="66">
        <f t="shared" si="2"/>
        <v>0</v>
      </c>
      <c r="F33" s="64"/>
      <c r="G33" s="66">
        <f t="shared" si="4"/>
        <v>0</v>
      </c>
      <c r="H33" s="64"/>
      <c r="I33" s="66">
        <f t="shared" si="5"/>
        <v>0</v>
      </c>
      <c r="J33" s="64"/>
      <c r="K33" s="66">
        <f t="shared" si="6"/>
        <v>0</v>
      </c>
      <c r="L33" s="64"/>
      <c r="M33" s="66">
        <v>0</v>
      </c>
    </row>
    <row r="34" spans="1:13" ht="15.75" customHeight="1">
      <c r="A34" s="35"/>
      <c r="B34" s="39" t="s">
        <v>30</v>
      </c>
      <c r="C34" s="57">
        <v>0</v>
      </c>
      <c r="D34" s="67"/>
      <c r="E34" s="66">
        <f t="shared" si="2"/>
        <v>0</v>
      </c>
      <c r="F34" s="67"/>
      <c r="G34" s="66">
        <f t="shared" si="4"/>
        <v>0</v>
      </c>
      <c r="H34" s="67"/>
      <c r="I34" s="66">
        <f t="shared" si="5"/>
        <v>0</v>
      </c>
      <c r="J34" s="67"/>
      <c r="K34" s="66">
        <f t="shared" si="6"/>
        <v>0</v>
      </c>
      <c r="L34" s="67"/>
      <c r="M34" s="66">
        <v>0</v>
      </c>
    </row>
    <row r="35" spans="1:13" ht="15.75" customHeight="1">
      <c r="A35" s="35"/>
      <c r="B35" s="39" t="s">
        <v>31</v>
      </c>
      <c r="C35" s="57">
        <v>6600</v>
      </c>
      <c r="D35" s="67"/>
      <c r="E35" s="66">
        <f t="shared" si="2"/>
        <v>6600</v>
      </c>
      <c r="F35" s="67"/>
      <c r="G35" s="66">
        <f t="shared" si="4"/>
        <v>6600</v>
      </c>
      <c r="H35" s="67"/>
      <c r="I35" s="66">
        <f t="shared" si="5"/>
        <v>6600</v>
      </c>
      <c r="J35" s="67"/>
      <c r="K35" s="66">
        <f t="shared" si="6"/>
        <v>6600</v>
      </c>
      <c r="L35" s="67"/>
      <c r="M35" s="66">
        <v>6600</v>
      </c>
    </row>
    <row r="36" spans="1:13" ht="15.75" customHeight="1">
      <c r="A36" s="35"/>
      <c r="B36" s="37" t="s">
        <v>32</v>
      </c>
      <c r="C36" s="61">
        <f aca="true" t="shared" si="7" ref="C36:K36">C37+C38</f>
        <v>32794</v>
      </c>
      <c r="D36" s="61">
        <f t="shared" si="7"/>
        <v>2677</v>
      </c>
      <c r="E36" s="61">
        <f t="shared" si="7"/>
        <v>35471</v>
      </c>
      <c r="F36" s="61">
        <f t="shared" si="7"/>
        <v>13242186</v>
      </c>
      <c r="G36" s="61">
        <f t="shared" si="7"/>
        <v>13277657</v>
      </c>
      <c r="H36" s="61">
        <f t="shared" si="7"/>
        <v>71660</v>
      </c>
      <c r="I36" s="61">
        <f t="shared" si="7"/>
        <v>13349317</v>
      </c>
      <c r="J36" s="61">
        <f t="shared" si="7"/>
        <v>0</v>
      </c>
      <c r="K36" s="61">
        <f t="shared" si="7"/>
        <v>13349317</v>
      </c>
      <c r="L36" s="61">
        <f>L37+L38</f>
        <v>0</v>
      </c>
      <c r="M36" s="61">
        <v>13349317</v>
      </c>
    </row>
    <row r="37" spans="1:13" ht="15.75" customHeight="1">
      <c r="A37" s="35"/>
      <c r="B37" s="39" t="s">
        <v>33</v>
      </c>
      <c r="C37" s="61">
        <v>32794</v>
      </c>
      <c r="D37" s="67">
        <v>2677</v>
      </c>
      <c r="E37" s="66">
        <f t="shared" si="2"/>
        <v>35471</v>
      </c>
      <c r="F37" s="67">
        <v>3740000</v>
      </c>
      <c r="G37" s="66">
        <f>E37+F37</f>
        <v>3775471</v>
      </c>
      <c r="H37" s="67">
        <v>71660</v>
      </c>
      <c r="I37" s="66">
        <f>G37+H37</f>
        <v>3847131</v>
      </c>
      <c r="J37" s="67">
        <v>0</v>
      </c>
      <c r="K37" s="66">
        <f>I37+J37</f>
        <v>3847131</v>
      </c>
      <c r="L37" s="67">
        <v>0</v>
      </c>
      <c r="M37" s="66">
        <v>3847131</v>
      </c>
    </row>
    <row r="38" spans="1:13" ht="15.75" customHeight="1">
      <c r="A38" s="35"/>
      <c r="B38" s="38" t="s">
        <v>34</v>
      </c>
      <c r="C38" s="57">
        <v>0</v>
      </c>
      <c r="D38" s="67">
        <v>0</v>
      </c>
      <c r="E38" s="66">
        <f t="shared" si="2"/>
        <v>0</v>
      </c>
      <c r="F38" s="67">
        <v>9502186</v>
      </c>
      <c r="G38" s="66">
        <f>E38+F38</f>
        <v>9502186</v>
      </c>
      <c r="H38" s="67"/>
      <c r="I38" s="66">
        <f>G38+H38</f>
        <v>9502186</v>
      </c>
      <c r="J38" s="67"/>
      <c r="K38" s="66">
        <f>I38+J38</f>
        <v>9502186</v>
      </c>
      <c r="L38" s="67"/>
      <c r="M38" s="66">
        <v>9502186</v>
      </c>
    </row>
    <row r="39" spans="1:13" ht="15.75" customHeight="1" thickBot="1">
      <c r="A39" s="40"/>
      <c r="B39" s="41" t="s">
        <v>35</v>
      </c>
      <c r="C39" s="62">
        <v>250178</v>
      </c>
      <c r="D39" s="70"/>
      <c r="E39" s="68">
        <f t="shared" si="2"/>
        <v>250178</v>
      </c>
      <c r="F39" s="70">
        <f>2450539+418184</f>
        <v>2868723</v>
      </c>
      <c r="G39" s="68">
        <f>E39+F39</f>
        <v>3118901</v>
      </c>
      <c r="H39" s="70">
        <v>71660</v>
      </c>
      <c r="I39" s="68">
        <f>G39+H39</f>
        <v>3190561</v>
      </c>
      <c r="J39" s="70">
        <v>0</v>
      </c>
      <c r="K39" s="68">
        <f>I39+J39</f>
        <v>3190561</v>
      </c>
      <c r="L39" s="70">
        <v>2000</v>
      </c>
      <c r="M39" s="68">
        <v>3192561</v>
      </c>
    </row>
    <row r="40" spans="1:4" ht="12.75">
      <c r="A40" s="42"/>
      <c r="B40" s="43"/>
      <c r="C40" s="44"/>
      <c r="D40" s="71"/>
    </row>
    <row r="41" spans="1:13" ht="12.75">
      <c r="A41" s="45" t="s">
        <v>36</v>
      </c>
      <c r="B41" s="46"/>
      <c r="C41" s="47"/>
      <c r="D41" s="72"/>
      <c r="G41" s="76"/>
      <c r="I41" s="76"/>
      <c r="M41" s="76"/>
    </row>
    <row r="42" spans="1:4" ht="12.75">
      <c r="A42" s="45" t="s">
        <v>37</v>
      </c>
      <c r="B42" s="46"/>
      <c r="C42" s="47"/>
      <c r="D42" s="72"/>
    </row>
    <row r="43" spans="1:4" ht="12.75">
      <c r="A43" s="45" t="s">
        <v>38</v>
      </c>
      <c r="B43" s="46"/>
      <c r="C43" s="47"/>
      <c r="D43" s="72"/>
    </row>
    <row r="44" spans="1:13" ht="12.75">
      <c r="A44" s="48" t="s">
        <v>39</v>
      </c>
      <c r="B44" s="46"/>
      <c r="C44" s="47"/>
      <c r="D44" s="72"/>
      <c r="G44" s="76"/>
      <c r="I44" s="76"/>
      <c r="M44" s="76"/>
    </row>
    <row r="45" spans="1:4" ht="12.75">
      <c r="A45" s="49" t="s">
        <v>40</v>
      </c>
      <c r="B45" s="46"/>
      <c r="C45" s="47"/>
      <c r="D45" s="72"/>
    </row>
    <row r="46" spans="1:4" ht="12.75">
      <c r="A46" s="48" t="s">
        <v>41</v>
      </c>
      <c r="D46" s="73"/>
    </row>
    <row r="47" spans="1:4" ht="12.75">
      <c r="A47" s="45" t="s">
        <v>42</v>
      </c>
      <c r="D47" s="73"/>
    </row>
    <row r="48" spans="1:4" ht="12.75">
      <c r="A48" s="45" t="s">
        <v>43</v>
      </c>
      <c r="D48" s="73"/>
    </row>
    <row r="49" ht="12.75">
      <c r="A49" s="49" t="s">
        <v>44</v>
      </c>
    </row>
    <row r="50" ht="12.75">
      <c r="A50" s="50" t="s">
        <v>45</v>
      </c>
    </row>
    <row r="51" ht="12.75">
      <c r="A51" s="50" t="s">
        <v>46</v>
      </c>
    </row>
    <row r="52" ht="12.75">
      <c r="A52" s="49" t="s">
        <v>47</v>
      </c>
    </row>
  </sheetData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Ministerstvo financí</dc:creator>
  <cp:keywords/>
  <dc:description/>
  <cp:lastModifiedBy>Němcová Zdeňka, Ing.;410;225131196</cp:lastModifiedBy>
  <cp:lastPrinted>2011-09-22T08:24:45Z</cp:lastPrinted>
  <dcterms:created xsi:type="dcterms:W3CDTF">2006-07-25T08:14:43Z</dcterms:created>
  <dcterms:modified xsi:type="dcterms:W3CDTF">2011-12-15T13:14:59Z</dcterms:modified>
  <cp:category/>
  <cp:version/>
  <cp:contentType/>
  <cp:contentStatus/>
</cp:coreProperties>
</file>