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715" activeTab="0"/>
  </bookViews>
  <sheets>
    <sheet name="Příloha č. 1" sheetId="1" r:id="rId1"/>
  </sheets>
  <externalReferences>
    <externalReference r:id="rId4"/>
  </externalReferences>
  <definedNames>
    <definedName name="AV">'[1]301-KPR'!#REF!</definedName>
    <definedName name="CBU">'[1]301-KPR'!#REF!</definedName>
    <definedName name="CSU">'[1]301-KPR'!#REF!</definedName>
    <definedName name="CUZK">'[1]301-KPR'!#REF!</definedName>
    <definedName name="GA">'[1]301-KPR'!#REF!</definedName>
    <definedName name="MDS">'[1]301-KPR'!#REF!</definedName>
    <definedName name="MK">'[1]301-KPR'!#REF!</definedName>
    <definedName name="MPO">'[1]301-KPR'!#REF!</definedName>
    <definedName name="MS">'[1]301-KPR'!#REF!</definedName>
    <definedName name="MSMT">'[1]301-KPR'!#REF!</definedName>
    <definedName name="MZdr">'[1]301-KPR'!#REF!</definedName>
    <definedName name="MZe">'[1]301-KPR'!#REF!</definedName>
    <definedName name="NKU">'[1]301-KPR'!#REF!</definedName>
    <definedName name="RRTV">'[1]301-KPR'!#REF!</definedName>
    <definedName name="SSHR">'[1]301-KPR'!#REF!</definedName>
    <definedName name="SUJB">'[1]301-KPR'!#REF!</definedName>
    <definedName name="UOHS">'[1]301-KPR'!#REF!</definedName>
    <definedName name="UPV">'[1]301-KPR'!#REF!</definedName>
    <definedName name="US">'[1]301-KPR'!#REF!</definedName>
    <definedName name="USIS">'[1]301-KPR'!#REF!</definedName>
  </definedNames>
  <calcPr fullCalcOnLoad="1"/>
</workbook>
</file>

<file path=xl/sharedStrings.xml><?xml version="1.0" encoding="utf-8"?>
<sst xmlns="http://schemas.openxmlformats.org/spreadsheetml/2006/main" count="53" uniqueCount="50">
  <si>
    <t>Souhrnné ukazatele</t>
  </si>
  <si>
    <t>Specifické ukazatele - příjmy</t>
  </si>
  <si>
    <t>Specifické ukazatele - výdaje</t>
  </si>
  <si>
    <t>Kapitola 327 Ministerstvo dopravy</t>
  </si>
  <si>
    <t>Příjmy celkem</t>
  </si>
  <si>
    <t>v tom: příjmy z rozpočtu Evropské unie bez SZP celkem</t>
  </si>
  <si>
    <t>Drážní a kombinovaná doprava</t>
  </si>
  <si>
    <t>Pozemní komunikace</t>
  </si>
  <si>
    <t>Dotace pro Státní fond dopravní infrastruktury</t>
  </si>
  <si>
    <t>v tom: dotace pro společné programy (projekty) EU a ČR</t>
  </si>
  <si>
    <t xml:space="preserve">           financování dálnice D47 podle zákona č. 220/2003 Sb.</t>
  </si>
  <si>
    <t>Ostatní výdaje spojené s dopravní politikou státu</t>
  </si>
  <si>
    <t xml:space="preserve"> Průřezové ukazatele                     </t>
  </si>
  <si>
    <t>Platy zaměstnanců a ostatní platby za provedenou práci</t>
  </si>
  <si>
    <t>Převod fondu kulturních a sociálních potřeb</t>
  </si>
  <si>
    <t>Platy zaměstnanců v pracovním poměru</t>
  </si>
  <si>
    <t>Zajištění přípravy na krizové situace podle zákona č. 240/2000 Sb.</t>
  </si>
  <si>
    <t>Výdaje vedené v informačním systému programového financování EDS/SMVS celkem</t>
  </si>
  <si>
    <r>
      <t xml:space="preserve">Výdaje celkem    </t>
    </r>
    <r>
      <rPr>
        <i/>
        <sz val="8"/>
        <color indexed="8"/>
        <rFont val="Arial CE"/>
        <family val="2"/>
      </rPr>
      <t xml:space="preserve"> </t>
    </r>
  </si>
  <si>
    <t xml:space="preserve">Nedaňové příjmy, kapitálové příjmy a přijaté transfery celkem </t>
  </si>
  <si>
    <t>v Kč</t>
  </si>
  <si>
    <t>Platy státních úředníků</t>
  </si>
  <si>
    <r>
      <t>Daňové příjmy</t>
    </r>
    <r>
      <rPr>
        <vertAlign val="superscript"/>
        <sz val="12"/>
        <rFont val="Times New Roman"/>
        <family val="1"/>
      </rPr>
      <t>1)</t>
    </r>
  </si>
  <si>
    <r>
      <t>Povinné pojistné placené zaměstnavatelem</t>
    </r>
    <r>
      <rPr>
        <vertAlign val="superscript"/>
        <sz val="12"/>
        <rFont val="Times New Roman"/>
        <family val="1"/>
      </rPr>
      <t>2)</t>
    </r>
  </si>
  <si>
    <t>Výdaje na výzkum, vývoj a inovace celkem včetně programů spolufinancovaných z prostředků zahraničních programů3)</t>
  </si>
  <si>
    <t>v tom:   ze státního rozpočtu celkem</t>
  </si>
  <si>
    <t xml:space="preserve">               v tom:  institucionální podpora celkem 4)</t>
  </si>
  <si>
    <t xml:space="preserve">                          účelová podpora celkem 4)</t>
  </si>
  <si>
    <t>Účelová podpora na programy aplikovaného výzkumu, vývoje a inovací5)</t>
  </si>
  <si>
    <t>Výdaje spolufinancované zcela nebo částečně z rozpočtu Evropské unie bez SZP celkem</t>
  </si>
  <si>
    <t>v tom:    ze státního rozpočtu</t>
  </si>
  <si>
    <t xml:space="preserve">       podíl rozpočtu Evropské unie</t>
  </si>
  <si>
    <t>Výdaje na společné projekty, které jsou zcela nebo částečně financovány z prostředků finančních mechanizmů celkem</t>
  </si>
  <si>
    <r>
      <t>2)</t>
    </r>
    <r>
      <rPr>
        <sz val="8"/>
        <rFont val="Times New Roman"/>
        <family val="1"/>
      </rPr>
      <t xml:space="preserve"> povinné pojistné na sociální zabezpečení a příspěvek na státní politiku zaměstnanosti a pojistné na veřejné zdravotní pojištění</t>
    </r>
  </si>
  <si>
    <r>
      <t>4)</t>
    </r>
    <r>
      <rPr>
        <sz val="8"/>
        <rFont val="Times New Roman"/>
        <family val="1"/>
      </rPr>
      <t xml:space="preserve"> výdaje na výzkum, vývoj a inovace podle § 6 odst. 1 zákona č. 130/2002 Sb., ve znění zákona č. 110/2009 Sb.</t>
    </r>
  </si>
  <si>
    <r>
      <t>3)</t>
    </r>
    <r>
      <rPr>
        <sz val="8"/>
        <rFont val="Times New Roman"/>
        <family val="1"/>
      </rPr>
      <t xml:space="preserve"> z rozpočtu EU a z prostředků finančních mechanismů</t>
    </r>
  </si>
  <si>
    <r>
      <t>5)</t>
    </r>
    <r>
      <rPr>
        <sz val="8"/>
        <rFont val="Times New Roman"/>
        <family val="1"/>
      </rPr>
      <t xml:space="preserve"> výdaje na výzkum a vývoj podle § 6 odst. 2 zákona č. 130/2002 Sb., ve znění zákona č. 110/2009 Sb.</t>
    </r>
  </si>
  <si>
    <r>
      <t>1)</t>
    </r>
    <r>
      <rPr>
        <sz val="8"/>
        <rFont val="Times New Roman"/>
        <family val="1"/>
      </rPr>
      <t xml:space="preserve"> bez příjmů z povinného pojistného na sociální zabezpečení a příspěvku na státní politiku zaměstnanosti, bez příjmů z poj. na úrazové pojištění</t>
    </r>
  </si>
  <si>
    <t xml:space="preserve">    ostatní nedaňové příjmy, kapitálové příjmy a přijaté transfery celkem </t>
  </si>
  <si>
    <t xml:space="preserve">           příjmy z prostředků finančních mechanizmů</t>
  </si>
  <si>
    <t xml:space="preserve">           dotace na projekty spolufinancované z EIB</t>
  </si>
  <si>
    <t xml:space="preserve">           ostatní dotace pro Státní fond dopravní infrastruktury</t>
  </si>
  <si>
    <t xml:space="preserve">             podíl prostředků zahraničních programů 3)</t>
  </si>
  <si>
    <t>Ukazatele kapitoly v roce 2015</t>
  </si>
  <si>
    <t>2. běh</t>
  </si>
  <si>
    <t>3. běh</t>
  </si>
  <si>
    <t>4. běh</t>
  </si>
  <si>
    <t>6. běh</t>
  </si>
  <si>
    <t>Tabulka č. 1</t>
  </si>
  <si>
    <t>7. běh</t>
  </si>
</sst>
</file>

<file path=xl/styles.xml><?xml version="1.0" encoding="utf-8"?>
<styleSheet xmlns="http://schemas.openxmlformats.org/spreadsheetml/2006/main">
  <numFmts count="5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##\ ###\ ###"/>
    <numFmt numFmtId="168" formatCode="#,##0;[Red]\-#,##0;&quot;  &quot;"/>
    <numFmt numFmtId="169" formatCode="0.000"/>
    <numFmt numFmtId="170" formatCode="#,##0.0"/>
    <numFmt numFmtId="171" formatCode="#\ ###\ ##0"/>
    <numFmt numFmtId="172" formatCode="0.0"/>
    <numFmt numFmtId="173" formatCode="&quot;$&quot;#,##0;\-&quot;$&quot;#,##0"/>
    <numFmt numFmtId="174" formatCode="&quot;$&quot;#,##0;[Red]\-&quot;$&quot;#,##0"/>
    <numFmt numFmtId="175" formatCode="&quot;$&quot;#,##0.00;\-&quot;$&quot;#,##0.00"/>
    <numFmt numFmtId="176" formatCode="&quot;$&quot;#,##0.00;[Red]\-&quot;$&quot;#,##0.00"/>
    <numFmt numFmtId="177" formatCode="_-&quot;$&quot;* #,##0_-;\-&quot;$&quot;* #,##0_-;_-&quot;$&quot;* &quot;-&quot;_-;_-@_-"/>
    <numFmt numFmtId="178" formatCode="_-* #,##0_-;\-* #,##0_-;_-* &quot;-&quot;_-;_-@_-"/>
    <numFmt numFmtId="179" formatCode="_-&quot;$&quot;* #,##0.00_-;\-&quot;$&quot;* #,##0.00_-;_-&quot;$&quot;* &quot;-&quot;??_-;_-@_-"/>
    <numFmt numFmtId="180" formatCode="_-* #,##0.00_-;\-* #,##0.00_-;_-* &quot;-&quot;??_-;_-@_-"/>
    <numFmt numFmtId="181" formatCode="#,##0\ &quot;Kčs&quot;;\-#,##0\ &quot;Kčs&quot;"/>
    <numFmt numFmtId="182" formatCode="#,##0\ &quot;Kčs&quot;;[Red]\-#,##0\ &quot;Kčs&quot;"/>
    <numFmt numFmtId="183" formatCode="#,##0.00\ &quot;Kčs&quot;;\-#,##0.00\ &quot;Kčs&quot;"/>
    <numFmt numFmtId="184" formatCode="#,##0.00\ &quot;Kčs&quot;;[Red]\-#,##0.00\ &quot;Kčs&quot;"/>
    <numFmt numFmtId="185" formatCode="_-* #,##0\ &quot;Kčs&quot;_-;\-* #,##0\ &quot;Kčs&quot;_-;_-* &quot;-&quot;\ &quot;Kčs&quot;_-;_-@_-"/>
    <numFmt numFmtId="186" formatCode="_-* #,##0\ _K_č_s_-;\-* #,##0\ _K_č_s_-;_-* &quot;-&quot;\ _K_č_s_-;_-@_-"/>
    <numFmt numFmtId="187" formatCode="_-* #,##0.00\ &quot;Kčs&quot;_-;\-* #,##0.00\ &quot;Kčs&quot;_-;_-* &quot;-&quot;??\ &quot;Kčs&quot;_-;_-@_-"/>
    <numFmt numFmtId="188" formatCode="_-* #,##0.00\ _K_č_s_-;\-* #,##0.00\ _K_č_s_-;_-* &quot;-&quot;??\ _K_č_s_-;_-@_-"/>
    <numFmt numFmtId="189" formatCode="#,##0.0;[Red]\-#,##0.0;&quot;  &quot;"/>
    <numFmt numFmtId="190" formatCode="0.000000"/>
    <numFmt numFmtId="191" formatCode="0.00000"/>
    <numFmt numFmtId="192" formatCode="0.0000"/>
    <numFmt numFmtId="193" formatCode="0.000000000"/>
    <numFmt numFmtId="194" formatCode="0.00000000"/>
    <numFmt numFmtId="195" formatCode="0.0000000"/>
    <numFmt numFmtId="196" formatCode="0.00_ ;\-0.00\ "/>
    <numFmt numFmtId="197" formatCode="#,##0_ ;[Red]\-#,##0\ "/>
    <numFmt numFmtId="198" formatCode="0_ ;[Red]\-0\ "/>
    <numFmt numFmtId="199" formatCode="#,##0;[Red]\-#,##0;\ &quot; &quot;"/>
    <numFmt numFmtId="200" formatCode="#,##0.0;[Red]\-#,##0.0;\ &quot; &quot;"/>
    <numFmt numFmtId="201" formatCode="#,##0.00;[Red]\-#,##0.00;\ &quot; &quot;"/>
    <numFmt numFmtId="202" formatCode="#,##0;[Red]\-#,##0;&quot; &quot;"/>
    <numFmt numFmtId="203" formatCode="#,##0;\-#,##0;&quot; &quot;"/>
    <numFmt numFmtId="204" formatCode="#,##0;[Red]#,##0"/>
    <numFmt numFmtId="205" formatCode="0.0%"/>
    <numFmt numFmtId="206" formatCode="#,##0;[Red]&quot;NELZE !&quot;"/>
    <numFmt numFmtId="207" formatCode="0_)"/>
    <numFmt numFmtId="208" formatCode="#,##0.000"/>
    <numFmt numFmtId="209" formatCode="[$-405]d\.\ mmmm\ yyyy"/>
    <numFmt numFmtId="210" formatCode="000\ 00"/>
    <numFmt numFmtId="211" formatCode="mm\ yy"/>
  </numFmts>
  <fonts count="63">
    <font>
      <sz val="10"/>
      <name val="Times New Roman CE"/>
      <family val="0"/>
    </font>
    <font>
      <u val="single"/>
      <sz val="10"/>
      <color indexed="12"/>
      <name val="Times New Roman CE"/>
      <family val="0"/>
    </font>
    <font>
      <u val="single"/>
      <sz val="10"/>
      <color indexed="36"/>
      <name val="Times New Roman CE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0"/>
      <name val="Arial CE"/>
      <family val="0"/>
    </font>
    <font>
      <b/>
      <sz val="14"/>
      <name val="Times New Roman"/>
      <family val="1"/>
    </font>
    <font>
      <sz val="10"/>
      <name val="Arial"/>
      <family val="0"/>
    </font>
    <font>
      <b/>
      <sz val="8"/>
      <name val="Arial CE"/>
      <family val="2"/>
    </font>
    <font>
      <b/>
      <sz val="12"/>
      <color indexed="8"/>
      <name val="Arial CE"/>
      <family val="2"/>
    </font>
    <font>
      <u val="single"/>
      <sz val="12"/>
      <color indexed="10"/>
      <name val="Arial CE"/>
      <family val="2"/>
    </font>
    <font>
      <sz val="10"/>
      <color indexed="10"/>
      <name val="Arial"/>
      <family val="0"/>
    </font>
    <font>
      <b/>
      <sz val="10"/>
      <color indexed="10"/>
      <name val="Arial CE"/>
      <family val="0"/>
    </font>
    <font>
      <i/>
      <sz val="8"/>
      <color indexed="10"/>
      <name val="Arial CE"/>
      <family val="2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0"/>
    </font>
    <font>
      <b/>
      <sz val="12"/>
      <color indexed="10"/>
      <name val="Arial CE"/>
      <family val="2"/>
    </font>
    <font>
      <vertAlign val="superscript"/>
      <sz val="8"/>
      <name val="Times New Roman"/>
      <family val="1"/>
    </font>
    <font>
      <sz val="10"/>
      <color indexed="8"/>
      <name val="Arial CE"/>
      <family val="2"/>
    </font>
    <font>
      <i/>
      <sz val="8"/>
      <color indexed="8"/>
      <name val="Arial CE"/>
      <family val="2"/>
    </font>
    <font>
      <sz val="12"/>
      <color indexed="10"/>
      <name val="Times New Roman"/>
      <family val="1"/>
    </font>
    <font>
      <sz val="12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7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8" applyNumberFormat="0" applyAlignment="0" applyProtection="0"/>
    <xf numFmtId="0" fontId="58" fillId="26" borderId="8" applyNumberFormat="0" applyAlignment="0" applyProtection="0"/>
    <xf numFmtId="0" fontId="59" fillId="26" borderId="9" applyNumberFormat="0" applyAlignment="0" applyProtection="0"/>
    <xf numFmtId="0" fontId="60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8" fillId="0" borderId="0" xfId="0" applyFont="1" applyFill="1" applyAlignment="1">
      <alignment horizontal="centerContinuous"/>
    </xf>
    <xf numFmtId="0" fontId="4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10" xfId="0" applyFont="1" applyFill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3" fillId="0" borderId="12" xfId="0" applyFont="1" applyFill="1" applyBorder="1" applyAlignment="1">
      <alignment/>
    </xf>
    <xf numFmtId="0" fontId="14" fillId="0" borderId="12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5" fillId="0" borderId="12" xfId="0" applyFont="1" applyBorder="1" applyAlignment="1">
      <alignment/>
    </xf>
    <xf numFmtId="0" fontId="13" fillId="0" borderId="12" xfId="0" applyFont="1" applyBorder="1" applyAlignment="1">
      <alignment/>
    </xf>
    <xf numFmtId="0" fontId="11" fillId="0" borderId="13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5" fillId="0" borderId="13" xfId="0" applyFont="1" applyFill="1" applyBorder="1" applyAlignment="1">
      <alignment/>
    </xf>
    <xf numFmtId="0" fontId="18" fillId="0" borderId="15" xfId="47" applyFont="1" applyFill="1" applyBorder="1" applyAlignment="1">
      <alignment horizontal="left"/>
      <protection/>
    </xf>
    <xf numFmtId="0" fontId="20" fillId="0" borderId="13" xfId="0" applyFont="1" applyFill="1" applyBorder="1" applyAlignment="1">
      <alignment/>
    </xf>
    <xf numFmtId="0" fontId="18" fillId="0" borderId="15" xfId="47" applyFont="1" applyFill="1" applyBorder="1" applyAlignment="1">
      <alignment/>
      <protection/>
    </xf>
    <xf numFmtId="49" fontId="16" fillId="33" borderId="15" xfId="0" applyNumberFormat="1" applyFont="1" applyFill="1" applyBorder="1" applyAlignment="1">
      <alignment/>
    </xf>
    <xf numFmtId="49" fontId="18" fillId="33" borderId="15" xfId="0" applyNumberFormat="1" applyFont="1" applyFill="1" applyBorder="1" applyAlignment="1">
      <alignment/>
    </xf>
    <xf numFmtId="2" fontId="18" fillId="0" borderId="16" xfId="47" applyNumberFormat="1" applyFont="1" applyFill="1" applyBorder="1" applyAlignment="1">
      <alignment/>
      <protection/>
    </xf>
    <xf numFmtId="2" fontId="11" fillId="0" borderId="13" xfId="0" applyNumberFormat="1" applyFont="1" applyBorder="1" applyAlignment="1">
      <alignment horizontal="left"/>
    </xf>
    <xf numFmtId="0" fontId="14" fillId="0" borderId="17" xfId="0" applyFont="1" applyFill="1" applyBorder="1" applyAlignment="1">
      <alignment horizontal="center"/>
    </xf>
    <xf numFmtId="0" fontId="13" fillId="0" borderId="13" xfId="0" applyFont="1" applyFill="1" applyBorder="1" applyAlignment="1">
      <alignment/>
    </xf>
    <xf numFmtId="0" fontId="13" fillId="0" borderId="13" xfId="0" applyFont="1" applyFill="1" applyBorder="1" applyAlignment="1">
      <alignment vertical="top"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top"/>
    </xf>
    <xf numFmtId="0" fontId="21" fillId="0" borderId="0" xfId="0" applyFont="1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18" xfId="0" applyFont="1" applyFill="1" applyBorder="1" applyAlignment="1">
      <alignment horizontal="left"/>
    </xf>
    <xf numFmtId="0" fontId="22" fillId="0" borderId="18" xfId="0" applyFont="1" applyFill="1" applyBorder="1" applyAlignment="1">
      <alignment/>
    </xf>
    <xf numFmtId="49" fontId="16" fillId="0" borderId="15" xfId="0" applyNumberFormat="1" applyFont="1" applyBorder="1" applyAlignment="1">
      <alignment vertical="center"/>
    </xf>
    <xf numFmtId="3" fontId="18" fillId="0" borderId="19" xfId="0" applyNumberFormat="1" applyFont="1" applyBorder="1" applyAlignment="1">
      <alignment/>
    </xf>
    <xf numFmtId="49" fontId="16" fillId="0" borderId="15" xfId="0" applyNumberFormat="1" applyFont="1" applyBorder="1" applyAlignment="1">
      <alignment vertical="center" wrapText="1"/>
    </xf>
    <xf numFmtId="49" fontId="16" fillId="0" borderId="15" xfId="0" applyNumberFormat="1" applyFont="1" applyBorder="1" applyAlignment="1">
      <alignment horizontal="left" vertical="center" indent="3"/>
    </xf>
    <xf numFmtId="49" fontId="16" fillId="0" borderId="15" xfId="0" applyNumberFormat="1" applyFont="1" applyFill="1" applyBorder="1" applyAlignment="1">
      <alignment vertical="center" wrapText="1"/>
    </xf>
    <xf numFmtId="49" fontId="16" fillId="0" borderId="15" xfId="0" applyNumberFormat="1" applyFont="1" applyFill="1" applyBorder="1" applyAlignment="1">
      <alignment horizontal="left" vertical="center" indent="3"/>
    </xf>
    <xf numFmtId="49" fontId="16" fillId="0" borderId="15" xfId="0" applyNumberFormat="1" applyFont="1" applyFill="1" applyBorder="1" applyAlignment="1">
      <alignment vertical="center"/>
    </xf>
    <xf numFmtId="3" fontId="18" fillId="33" borderId="20" xfId="0" applyNumberFormat="1" applyFont="1" applyFill="1" applyBorder="1" applyAlignment="1">
      <alignment/>
    </xf>
    <xf numFmtId="3" fontId="18" fillId="0" borderId="19" xfId="0" applyNumberFormat="1" applyFont="1" applyFill="1" applyBorder="1" applyAlignment="1">
      <alignment/>
    </xf>
    <xf numFmtId="3" fontId="18" fillId="33" borderId="19" xfId="47" applyNumberFormat="1" applyFont="1" applyFill="1" applyBorder="1" applyAlignment="1">
      <alignment horizontal="right" vertical="top"/>
      <protection/>
    </xf>
    <xf numFmtId="0" fontId="13" fillId="0" borderId="21" xfId="0" applyFont="1" applyFill="1" applyBorder="1" applyAlignment="1">
      <alignment/>
    </xf>
    <xf numFmtId="0" fontId="16" fillId="0" borderId="0" xfId="0" applyFont="1" applyFill="1" applyAlignment="1">
      <alignment horizontal="centerContinuous"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horizontal="right"/>
    </xf>
    <xf numFmtId="3" fontId="16" fillId="0" borderId="0" xfId="0" applyNumberFormat="1" applyFont="1" applyFill="1" applyBorder="1" applyAlignment="1">
      <alignment vertical="top"/>
    </xf>
    <xf numFmtId="3" fontId="24" fillId="0" borderId="22" xfId="0" applyNumberFormat="1" applyFont="1" applyFill="1" applyBorder="1" applyAlignment="1">
      <alignment horizontal="right" vertical="top"/>
    </xf>
    <xf numFmtId="3" fontId="18" fillId="0" borderId="23" xfId="0" applyNumberFormat="1" applyFont="1" applyBorder="1" applyAlignment="1">
      <alignment/>
    </xf>
    <xf numFmtId="3" fontId="18" fillId="33" borderId="24" xfId="0" applyNumberFormat="1" applyFont="1" applyFill="1" applyBorder="1" applyAlignment="1">
      <alignment/>
    </xf>
    <xf numFmtId="0" fontId="24" fillId="0" borderId="24" xfId="0" applyFont="1" applyBorder="1" applyAlignment="1">
      <alignment/>
    </xf>
    <xf numFmtId="3" fontId="18" fillId="0" borderId="24" xfId="0" applyNumberFormat="1" applyFont="1" applyBorder="1" applyAlignment="1">
      <alignment/>
    </xf>
    <xf numFmtId="0" fontId="24" fillId="0" borderId="13" xfId="0" applyFont="1" applyFill="1" applyBorder="1" applyAlignment="1">
      <alignment/>
    </xf>
    <xf numFmtId="3" fontId="18" fillId="0" borderId="24" xfId="0" applyNumberFormat="1" applyFont="1" applyFill="1" applyBorder="1" applyAlignment="1">
      <alignment/>
    </xf>
    <xf numFmtId="3" fontId="18" fillId="0" borderId="23" xfId="0" applyNumberFormat="1" applyFont="1" applyFill="1" applyBorder="1" applyAlignment="1">
      <alignment/>
    </xf>
    <xf numFmtId="3" fontId="18" fillId="0" borderId="23" xfId="0" applyNumberFormat="1" applyFont="1" applyFill="1" applyBorder="1" applyAlignment="1">
      <alignment vertical="top" wrapText="1"/>
    </xf>
    <xf numFmtId="3" fontId="18" fillId="33" borderId="23" xfId="0" applyNumberFormat="1" applyFont="1" applyFill="1" applyBorder="1" applyAlignment="1">
      <alignment vertical="top" wrapText="1"/>
    </xf>
    <xf numFmtId="3" fontId="24" fillId="0" borderId="24" xfId="0" applyNumberFormat="1" applyFont="1" applyFill="1" applyBorder="1" applyAlignment="1">
      <alignment/>
    </xf>
    <xf numFmtId="3" fontId="18" fillId="0" borderId="24" xfId="0" applyNumberFormat="1" applyFont="1" applyFill="1" applyBorder="1" applyAlignment="1">
      <alignment vertical="top"/>
    </xf>
    <xf numFmtId="3" fontId="18" fillId="0" borderId="23" xfId="0" applyNumberFormat="1" applyFont="1" applyFill="1" applyBorder="1" applyAlignment="1">
      <alignment vertical="top"/>
    </xf>
    <xf numFmtId="3" fontId="18" fillId="0" borderId="23" xfId="0" applyNumberFormat="1" applyFont="1" applyFill="1" applyBorder="1" applyAlignment="1">
      <alignment wrapText="1"/>
    </xf>
    <xf numFmtId="3" fontId="18" fillId="0" borderId="23" xfId="0" applyNumberFormat="1" applyFont="1" applyFill="1" applyBorder="1" applyAlignment="1">
      <alignment vertical="center"/>
    </xf>
    <xf numFmtId="3" fontId="18" fillId="33" borderId="23" xfId="47" applyNumberFormat="1" applyFont="1" applyFill="1" applyBorder="1" applyAlignment="1">
      <alignment horizontal="right" vertical="top"/>
      <protection/>
    </xf>
    <xf numFmtId="3" fontId="18" fillId="0" borderId="23" xfId="0" applyNumberFormat="1" applyFont="1" applyFill="1" applyBorder="1" applyAlignment="1">
      <alignment/>
    </xf>
    <xf numFmtId="3" fontId="18" fillId="0" borderId="21" xfId="0" applyNumberFormat="1" applyFont="1" applyFill="1" applyBorder="1" applyAlignment="1">
      <alignment vertical="top"/>
    </xf>
    <xf numFmtId="0" fontId="25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25" xfId="0" applyFont="1" applyFill="1" applyBorder="1" applyAlignment="1">
      <alignment/>
    </xf>
    <xf numFmtId="3" fontId="16" fillId="0" borderId="25" xfId="0" applyNumberFormat="1" applyFont="1" applyBorder="1" applyAlignment="1">
      <alignment/>
    </xf>
    <xf numFmtId="3" fontId="16" fillId="0" borderId="20" xfId="0" applyNumberFormat="1" applyFont="1" applyFill="1" applyBorder="1" applyAlignment="1">
      <alignment/>
    </xf>
    <xf numFmtId="3" fontId="16" fillId="0" borderId="20" xfId="0" applyNumberFormat="1" applyFont="1" applyBorder="1" applyAlignment="1">
      <alignment/>
    </xf>
    <xf numFmtId="0" fontId="16" fillId="0" borderId="20" xfId="0" applyFont="1" applyFill="1" applyBorder="1" applyAlignment="1">
      <alignment vertical="top"/>
    </xf>
    <xf numFmtId="0" fontId="16" fillId="0" borderId="26" xfId="0" applyFont="1" applyFill="1" applyBorder="1" applyAlignment="1">
      <alignment vertical="top"/>
    </xf>
    <xf numFmtId="3" fontId="16" fillId="0" borderId="26" xfId="0" applyNumberFormat="1" applyFont="1" applyBorder="1" applyAlignment="1">
      <alignment/>
    </xf>
    <xf numFmtId="0" fontId="16" fillId="0" borderId="0" xfId="0" applyFont="1" applyFill="1" applyAlignment="1">
      <alignment vertical="top"/>
    </xf>
    <xf numFmtId="0" fontId="3" fillId="0" borderId="0" xfId="0" applyFont="1" applyFill="1" applyAlignment="1">
      <alignment horizontal="center"/>
    </xf>
    <xf numFmtId="3" fontId="16" fillId="0" borderId="20" xfId="0" applyNumberFormat="1" applyFont="1" applyFill="1" applyBorder="1" applyAlignment="1">
      <alignment vertical="top"/>
    </xf>
    <xf numFmtId="3" fontId="16" fillId="0" borderId="26" xfId="0" applyNumberFormat="1" applyFont="1" applyFill="1" applyBorder="1" applyAlignment="1">
      <alignment vertical="top"/>
    </xf>
    <xf numFmtId="3" fontId="16" fillId="0" borderId="0" xfId="0" applyNumberFormat="1" applyFont="1" applyFill="1" applyAlignment="1">
      <alignment vertical="top"/>
    </xf>
    <xf numFmtId="3" fontId="16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 horizontal="center"/>
    </xf>
    <xf numFmtId="3" fontId="16" fillId="0" borderId="25" xfId="0" applyNumberFormat="1" applyFont="1" applyFill="1" applyBorder="1" applyAlignment="1">
      <alignment/>
    </xf>
    <xf numFmtId="3" fontId="61" fillId="0" borderId="0" xfId="0" applyNumberFormat="1" applyFont="1" applyFill="1" applyAlignment="1">
      <alignment/>
    </xf>
    <xf numFmtId="3" fontId="62" fillId="0" borderId="0" xfId="0" applyNumberFormat="1" applyFont="1" applyFill="1" applyAlignment="1">
      <alignment horizontal="center"/>
    </xf>
    <xf numFmtId="3" fontId="61" fillId="0" borderId="25" xfId="0" applyNumberFormat="1" applyFont="1" applyFill="1" applyBorder="1" applyAlignment="1">
      <alignment/>
    </xf>
    <xf numFmtId="3" fontId="61" fillId="0" borderId="19" xfId="0" applyNumberFormat="1" applyFont="1" applyBorder="1" applyAlignment="1">
      <alignment/>
    </xf>
    <xf numFmtId="3" fontId="61" fillId="33" borderId="20" xfId="0" applyNumberFormat="1" applyFont="1" applyFill="1" applyBorder="1" applyAlignment="1">
      <alignment/>
    </xf>
    <xf numFmtId="3" fontId="61" fillId="0" borderId="20" xfId="0" applyNumberFormat="1" applyFont="1" applyFill="1" applyBorder="1" applyAlignment="1">
      <alignment/>
    </xf>
    <xf numFmtId="3" fontId="61" fillId="0" borderId="19" xfId="0" applyNumberFormat="1" applyFont="1" applyFill="1" applyBorder="1" applyAlignment="1">
      <alignment/>
    </xf>
    <xf numFmtId="3" fontId="61" fillId="0" borderId="20" xfId="0" applyNumberFormat="1" applyFont="1" applyFill="1" applyBorder="1" applyAlignment="1">
      <alignment vertical="top"/>
    </xf>
    <xf numFmtId="3" fontId="61" fillId="33" borderId="19" xfId="47" applyNumberFormat="1" applyFont="1" applyFill="1" applyBorder="1" applyAlignment="1">
      <alignment horizontal="right" vertical="top"/>
      <protection/>
    </xf>
    <xf numFmtId="3" fontId="61" fillId="0" borderId="26" xfId="0" applyNumberFormat="1" applyFont="1" applyFill="1" applyBorder="1" applyAlignment="1">
      <alignment vertical="top"/>
    </xf>
    <xf numFmtId="3" fontId="61" fillId="0" borderId="0" xfId="0" applyNumberFormat="1" applyFont="1" applyFill="1" applyAlignment="1">
      <alignment vertical="top"/>
    </xf>
    <xf numFmtId="49" fontId="16" fillId="0" borderId="27" xfId="0" applyNumberFormat="1" applyFont="1" applyFill="1" applyBorder="1" applyAlignment="1">
      <alignment vertical="center" wrapText="1"/>
    </xf>
    <xf numFmtId="3" fontId="18" fillId="33" borderId="19" xfId="47" applyNumberFormat="1" applyFont="1" applyFill="1" applyBorder="1" applyAlignment="1">
      <alignment horizontal="right"/>
      <protection/>
    </xf>
    <xf numFmtId="3" fontId="16" fillId="0" borderId="19" xfId="0" applyNumberFormat="1" applyFont="1" applyBorder="1" applyAlignment="1">
      <alignment/>
    </xf>
    <xf numFmtId="3" fontId="16" fillId="33" borderId="20" xfId="0" applyNumberFormat="1" applyFont="1" applyFill="1" applyBorder="1" applyAlignment="1">
      <alignment/>
    </xf>
    <xf numFmtId="3" fontId="16" fillId="0" borderId="19" xfId="0" applyNumberFormat="1" applyFont="1" applyFill="1" applyBorder="1" applyAlignment="1">
      <alignment/>
    </xf>
    <xf numFmtId="3" fontId="16" fillId="33" borderId="19" xfId="47" applyNumberFormat="1" applyFont="1" applyFill="1" applyBorder="1" applyAlignment="1">
      <alignment horizontal="right" vertical="top"/>
      <protection/>
    </xf>
    <xf numFmtId="3" fontId="16" fillId="7" borderId="20" xfId="0" applyNumberFormat="1" applyFont="1" applyFill="1" applyBorder="1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ýprava MF 15.8. Přílohy z vyhlášky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V:\Dokumenty\E_DATA\2001%20pr&#367;b&#283;h\Pril%204%20SR%202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01-KPR"/>
      <sheetName val="302-PSP"/>
      <sheetName val="303-SP"/>
      <sheetName val="304-ÚV"/>
      <sheetName val="305-BIS"/>
      <sheetName val="306-MZV"/>
      <sheetName val="307-MO"/>
      <sheetName val="308-NBÚ"/>
      <sheetName val="309-KVOP"/>
      <sheetName val="312-MF"/>
      <sheetName val="313-MPSV"/>
      <sheetName val="314-MV"/>
      <sheetName val="315-MŽP"/>
      <sheetName val="317-MMR"/>
      <sheetName val="321-GA"/>
      <sheetName val="322-MPO"/>
      <sheetName val="327-MDS"/>
      <sheetName val="328-ČTÚ"/>
      <sheetName val="329-MZe"/>
      <sheetName val="333-MŠMT"/>
      <sheetName val="334-MK"/>
      <sheetName val="335-MZd"/>
      <sheetName val="336-MSp"/>
      <sheetName val="341-ÚVIS"/>
      <sheetName val="343-ÚOOÚ"/>
      <sheetName val="344-ÚPV"/>
      <sheetName val="345-ČSÚ"/>
      <sheetName val="346-ČÚZK"/>
      <sheetName val="347-KCP"/>
      <sheetName val="348-ČBÚ"/>
      <sheetName val="353-ÚOHS"/>
      <sheetName val="358-ÚS"/>
      <sheetName val="361-AV"/>
      <sheetName val="372-RRTV"/>
      <sheetName val="374-SSHR"/>
      <sheetName val="375-SÚJB"/>
      <sheetName val="380-OÚ"/>
      <sheetName val="380BE"/>
      <sheetName val="380BI"/>
      <sheetName val="380BK"/>
      <sheetName val="380BN"/>
      <sheetName val="380BR"/>
      <sheetName val="380BV"/>
      <sheetName val="380CB"/>
      <sheetName val="380CH"/>
      <sheetName val="380CK"/>
      <sheetName val="380CL"/>
      <sheetName val="380CR"/>
      <sheetName val="380CV"/>
      <sheetName val="380DC"/>
      <sheetName val="380DO"/>
      <sheetName val="380FM"/>
      <sheetName val="380HB"/>
      <sheetName val="380HK"/>
      <sheetName val="380HO"/>
      <sheetName val="380JC"/>
      <sheetName val="380JE"/>
      <sheetName val="380JH"/>
      <sheetName val="380JI"/>
      <sheetName val="380JN"/>
      <sheetName val="380KD"/>
      <sheetName val="380KH"/>
      <sheetName val="380KI"/>
      <sheetName val="380KM"/>
      <sheetName val="380KO"/>
      <sheetName val="380KT"/>
      <sheetName val="380KV"/>
      <sheetName val="380LI"/>
      <sheetName val="380LN"/>
      <sheetName val="380LT"/>
      <sheetName val="380MB"/>
      <sheetName val="380ME"/>
      <sheetName val="380MO"/>
      <sheetName val="380NA"/>
      <sheetName val="380NB"/>
      <sheetName val="380NJ"/>
      <sheetName val="380OC"/>
      <sheetName val="380OP"/>
      <sheetName val="380PB"/>
      <sheetName val="380PE"/>
      <sheetName val="380PI"/>
      <sheetName val="380PJ"/>
      <sheetName val="380PR"/>
      <sheetName val="380PS"/>
      <sheetName val="380PT"/>
      <sheetName val="380PU"/>
      <sheetName val="380PV"/>
      <sheetName val="380PY"/>
      <sheetName val="380PZ"/>
      <sheetName val="380RA"/>
      <sheetName val="380RK"/>
      <sheetName val="380RO"/>
      <sheetName val="380SM"/>
      <sheetName val="380SO"/>
      <sheetName val="380ST"/>
      <sheetName val="380SU"/>
      <sheetName val="380SY"/>
      <sheetName val="380TA"/>
      <sheetName val="380TC"/>
      <sheetName val="380TP"/>
      <sheetName val="380TR"/>
      <sheetName val="380TU"/>
      <sheetName val="380UH"/>
      <sheetName val="380UL"/>
      <sheetName val="380UO"/>
      <sheetName val="380VS"/>
      <sheetName val="380VY"/>
      <sheetName val="380ZL"/>
      <sheetName val="380ZN"/>
      <sheetName val="380ZR"/>
      <sheetName val="381-NKÚ"/>
      <sheetName val="396-SD"/>
      <sheetName val="397-SFA"/>
      <sheetName val="398-VPS"/>
      <sheetName val="301_KPR"/>
      <sheetName val="SOUHRN 314"/>
      <sheetName val="314020"/>
      <sheetName val="314030"/>
      <sheetName val="314040"/>
      <sheetName val="314050"/>
      <sheetName val="314060"/>
      <sheetName val="314070"/>
      <sheetName val="314120"/>
      <sheetName val="314130"/>
      <sheetName val="314140"/>
      <sheetName val="314210"/>
      <sheetName val="314310"/>
      <sheetName val="314610"/>
      <sheetName val="314620"/>
      <sheetName val="Poznámky"/>
      <sheetName val="List1"/>
      <sheetName val="List3"/>
      <sheetName val="SOUHRN_314"/>
      <sheetName val="314Poz_Boris"/>
      <sheetName val="ISPROFIN_314"/>
      <sheetName val="ISPROFIN 2003_314"/>
      <sheetName val="314 volné 1"/>
      <sheetName val="214 volné 2"/>
      <sheetName val="214 názvy prg"/>
      <sheetName val="List2"/>
      <sheetName val="ISPROFIN 2003_SOUHRN_314"/>
      <sheetName val="REZERVA"/>
    </sheetNames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W50"/>
  <sheetViews>
    <sheetView tabSelected="1" zoomScalePageLayoutView="0" workbookViewId="0" topLeftCell="A1">
      <selection activeCell="T41" sqref="T41"/>
    </sheetView>
  </sheetViews>
  <sheetFormatPr defaultColWidth="9.00390625" defaultRowHeight="12.75"/>
  <cols>
    <col min="1" max="1" width="6.375" style="1" customWidth="1"/>
    <col min="2" max="2" width="81.875" style="1" customWidth="1"/>
    <col min="3" max="3" width="18.00390625" style="47" hidden="1" customWidth="1"/>
    <col min="4" max="4" width="16.625" style="47" hidden="1" customWidth="1"/>
    <col min="5" max="5" width="18.00390625" style="47" hidden="1" customWidth="1"/>
    <col min="6" max="6" width="16.625" style="47" hidden="1" customWidth="1"/>
    <col min="7" max="7" width="18.00390625" style="47" hidden="1" customWidth="1"/>
    <col min="8" max="8" width="16.625" style="82" hidden="1" customWidth="1"/>
    <col min="9" max="9" width="18.00390625" style="47" hidden="1" customWidth="1"/>
    <col min="10" max="10" width="16.625" style="82" hidden="1" customWidth="1"/>
    <col min="11" max="11" width="18.00390625" style="47" hidden="1" customWidth="1"/>
    <col min="12" max="12" width="16.625" style="85" hidden="1" customWidth="1"/>
    <col min="13" max="13" width="18.00390625" style="47" customWidth="1"/>
    <col min="14" max="23" width="9.375" style="47" customWidth="1"/>
    <col min="24" max="16384" width="9.375" style="1" customWidth="1"/>
  </cols>
  <sheetData>
    <row r="1" spans="1:13" ht="15.75">
      <c r="A1" s="2" t="s">
        <v>3</v>
      </c>
      <c r="E1" s="3"/>
      <c r="I1" s="3"/>
      <c r="K1" s="3"/>
      <c r="M1" s="3" t="s">
        <v>48</v>
      </c>
    </row>
    <row r="3" spans="1:3" ht="18.75">
      <c r="A3" s="4" t="s">
        <v>43</v>
      </c>
      <c r="B3" s="4"/>
      <c r="C3" s="46"/>
    </row>
    <row r="4" spans="1:2" ht="18" customHeight="1">
      <c r="A4" s="5"/>
      <c r="B4" s="5"/>
    </row>
    <row r="5" spans="1:23" ht="16.5" thickBot="1">
      <c r="A5" s="6"/>
      <c r="B5" s="7"/>
      <c r="D5" s="78" t="s">
        <v>44</v>
      </c>
      <c r="E5" s="48"/>
      <c r="F5" s="78" t="s">
        <v>45</v>
      </c>
      <c r="G5" s="48"/>
      <c r="H5" s="83" t="s">
        <v>46</v>
      </c>
      <c r="I5" s="48" t="s">
        <v>20</v>
      </c>
      <c r="J5" s="83" t="s">
        <v>47</v>
      </c>
      <c r="K5" s="48"/>
      <c r="L5" s="86" t="s">
        <v>49</v>
      </c>
      <c r="M5" s="48" t="s">
        <v>20</v>
      </c>
      <c r="N5" s="68"/>
      <c r="O5" s="68"/>
      <c r="P5" s="68"/>
      <c r="Q5" s="68"/>
      <c r="R5" s="68"/>
      <c r="S5" s="68"/>
      <c r="T5" s="68"/>
      <c r="U5" s="68"/>
      <c r="V5" s="68"/>
      <c r="W5" s="68"/>
    </row>
    <row r="6" spans="1:23" ht="15.75">
      <c r="A6" s="8" t="s">
        <v>0</v>
      </c>
      <c r="B6" s="9"/>
      <c r="C6" s="50"/>
      <c r="D6" s="70"/>
      <c r="E6" s="71">
        <f>C6+D6</f>
        <v>0</v>
      </c>
      <c r="F6" s="70"/>
      <c r="G6" s="71">
        <f>E6+F6</f>
        <v>0</v>
      </c>
      <c r="H6" s="84"/>
      <c r="I6" s="71">
        <f>G6+H6</f>
        <v>0</v>
      </c>
      <c r="J6" s="84"/>
      <c r="K6" s="71"/>
      <c r="L6" s="87"/>
      <c r="M6" s="71"/>
      <c r="N6" s="68"/>
      <c r="O6" s="68"/>
      <c r="P6" s="68"/>
      <c r="Q6" s="68"/>
      <c r="R6" s="68"/>
      <c r="S6" s="68"/>
      <c r="T6" s="68"/>
      <c r="U6" s="68"/>
      <c r="V6" s="68"/>
      <c r="W6" s="68"/>
    </row>
    <row r="7" spans="1:23" ht="15.75" customHeight="1">
      <c r="A7" s="10"/>
      <c r="B7" s="33" t="s">
        <v>4</v>
      </c>
      <c r="C7" s="51">
        <f aca="true" t="shared" si="0" ref="C7:I7">C10+C11</f>
        <v>130000000</v>
      </c>
      <c r="D7" s="36">
        <f t="shared" si="0"/>
        <v>0</v>
      </c>
      <c r="E7" s="36">
        <f t="shared" si="0"/>
        <v>130000000</v>
      </c>
      <c r="F7" s="36">
        <f t="shared" si="0"/>
        <v>5940434199</v>
      </c>
      <c r="G7" s="36">
        <f t="shared" si="0"/>
        <v>6070434199</v>
      </c>
      <c r="H7" s="36">
        <f t="shared" si="0"/>
        <v>100000000</v>
      </c>
      <c r="I7" s="36">
        <f t="shared" si="0"/>
        <v>6170434199</v>
      </c>
      <c r="J7" s="98">
        <f>J10+J11</f>
        <v>0</v>
      </c>
      <c r="K7" s="36">
        <f>K10+K11</f>
        <v>6170434199</v>
      </c>
      <c r="L7" s="88">
        <f>L10+L11</f>
        <v>0</v>
      </c>
      <c r="M7" s="36">
        <f>M10+M11</f>
        <v>6170434199</v>
      </c>
      <c r="N7" s="68"/>
      <c r="O7" s="68"/>
      <c r="P7" s="68"/>
      <c r="Q7" s="68"/>
      <c r="R7" s="68"/>
      <c r="S7" s="68"/>
      <c r="T7" s="68"/>
      <c r="U7" s="68"/>
      <c r="V7" s="68"/>
      <c r="W7" s="68"/>
    </row>
    <row r="8" spans="1:23" ht="15.75" customHeight="1">
      <c r="A8" s="11"/>
      <c r="B8" s="34" t="s">
        <v>18</v>
      </c>
      <c r="C8" s="52">
        <f aca="true" t="shared" si="1" ref="C8:I8">C18+C16+C23</f>
        <v>28806390758</v>
      </c>
      <c r="D8" s="42">
        <f t="shared" si="1"/>
        <v>5844910</v>
      </c>
      <c r="E8" s="42">
        <f t="shared" si="1"/>
        <v>28812235668</v>
      </c>
      <c r="F8" s="42">
        <f t="shared" si="1"/>
        <v>5940434199</v>
      </c>
      <c r="G8" s="42">
        <f t="shared" si="1"/>
        <v>34752669867</v>
      </c>
      <c r="H8" s="42">
        <f t="shared" si="1"/>
        <v>980573000</v>
      </c>
      <c r="I8" s="42">
        <f t="shared" si="1"/>
        <v>35733242867</v>
      </c>
      <c r="J8" s="99">
        <f>J18+J16+J23</f>
        <v>7286483</v>
      </c>
      <c r="K8" s="42">
        <f>K18+K16+K23</f>
        <v>35740529350</v>
      </c>
      <c r="L8" s="89">
        <f>L18+L16+L23</f>
        <v>0</v>
      </c>
      <c r="M8" s="42">
        <f>M18+M16+M23</f>
        <v>35740529350</v>
      </c>
      <c r="N8" s="68"/>
      <c r="O8" s="68"/>
      <c r="P8" s="68"/>
      <c r="Q8" s="68"/>
      <c r="R8" s="68"/>
      <c r="S8" s="68"/>
      <c r="T8" s="68"/>
      <c r="U8" s="68"/>
      <c r="V8" s="68"/>
      <c r="W8" s="68"/>
    </row>
    <row r="9" spans="1:23" ht="15.75">
      <c r="A9" s="12" t="s">
        <v>1</v>
      </c>
      <c r="B9" s="13"/>
      <c r="C9" s="53"/>
      <c r="D9" s="72"/>
      <c r="E9" s="73">
        <f aca="true" t="shared" si="2" ref="E9:E43">C9+D9</f>
        <v>0</v>
      </c>
      <c r="F9" s="72"/>
      <c r="G9" s="73">
        <f>E9+F9</f>
        <v>0</v>
      </c>
      <c r="H9" s="72"/>
      <c r="I9" s="73">
        <f>G9+H9</f>
        <v>0</v>
      </c>
      <c r="J9" s="72"/>
      <c r="K9" s="73"/>
      <c r="L9" s="90"/>
      <c r="M9" s="73"/>
      <c r="N9" s="68"/>
      <c r="O9" s="68"/>
      <c r="P9" s="68"/>
      <c r="Q9" s="68"/>
      <c r="R9" s="68"/>
      <c r="S9" s="68"/>
      <c r="T9" s="68"/>
      <c r="U9" s="68"/>
      <c r="V9" s="68"/>
      <c r="W9" s="68"/>
    </row>
    <row r="10" spans="1:23" ht="15.75" customHeight="1">
      <c r="A10" s="14"/>
      <c r="B10" s="35" t="s">
        <v>22</v>
      </c>
      <c r="C10" s="54">
        <v>80000000</v>
      </c>
      <c r="D10" s="72"/>
      <c r="E10" s="73">
        <f t="shared" si="2"/>
        <v>80000000</v>
      </c>
      <c r="F10" s="72"/>
      <c r="G10" s="73">
        <f>E10+F10</f>
        <v>80000000</v>
      </c>
      <c r="H10" s="72"/>
      <c r="I10" s="73">
        <f>G10+H10</f>
        <v>80000000</v>
      </c>
      <c r="J10" s="72"/>
      <c r="K10" s="73">
        <f>I10+J10</f>
        <v>80000000</v>
      </c>
      <c r="L10" s="90"/>
      <c r="M10" s="73">
        <f>K10+L10</f>
        <v>80000000</v>
      </c>
      <c r="N10" s="68"/>
      <c r="O10" s="68"/>
      <c r="P10" s="68"/>
      <c r="Q10" s="68"/>
      <c r="R10" s="68"/>
      <c r="S10" s="68"/>
      <c r="T10" s="68"/>
      <c r="U10" s="68"/>
      <c r="V10" s="68"/>
      <c r="W10" s="68"/>
    </row>
    <row r="11" spans="1:23" ht="15.75" customHeight="1">
      <c r="A11" s="14"/>
      <c r="B11" s="35" t="s">
        <v>19</v>
      </c>
      <c r="C11" s="51">
        <f aca="true" t="shared" si="3" ref="C11:I11">C12+C14</f>
        <v>50000000</v>
      </c>
      <c r="D11" s="36">
        <f t="shared" si="3"/>
        <v>0</v>
      </c>
      <c r="E11" s="36">
        <f t="shared" si="3"/>
        <v>50000000</v>
      </c>
      <c r="F11" s="36">
        <f t="shared" si="3"/>
        <v>5940434199</v>
      </c>
      <c r="G11" s="36">
        <f t="shared" si="3"/>
        <v>5990434199</v>
      </c>
      <c r="H11" s="36">
        <f t="shared" si="3"/>
        <v>100000000</v>
      </c>
      <c r="I11" s="36">
        <f t="shared" si="3"/>
        <v>6090434199</v>
      </c>
      <c r="J11" s="98">
        <f>J12+J14</f>
        <v>0</v>
      </c>
      <c r="K11" s="36">
        <f>K12+K14</f>
        <v>6090434199</v>
      </c>
      <c r="L11" s="88">
        <f>L12+L14</f>
        <v>0</v>
      </c>
      <c r="M11" s="36">
        <f>M12+M14</f>
        <v>6090434199</v>
      </c>
      <c r="N11" s="68"/>
      <c r="O11" s="68"/>
      <c r="P11" s="68"/>
      <c r="Q11" s="68"/>
      <c r="R11" s="68"/>
      <c r="S11" s="68"/>
      <c r="T11" s="68"/>
      <c r="U11" s="68"/>
      <c r="V11" s="68"/>
      <c r="W11" s="68"/>
    </row>
    <row r="12" spans="1:23" ht="15.75" customHeight="1">
      <c r="A12" s="14"/>
      <c r="B12" s="37" t="s">
        <v>5</v>
      </c>
      <c r="C12" s="51">
        <v>0</v>
      </c>
      <c r="D12" s="72"/>
      <c r="E12" s="73">
        <f t="shared" si="2"/>
        <v>0</v>
      </c>
      <c r="F12" s="72">
        <f>940434199+5000000000</f>
        <v>5940434199</v>
      </c>
      <c r="G12" s="73">
        <f aca="true" t="shared" si="4" ref="G12:G17">E12+F12</f>
        <v>5940434199</v>
      </c>
      <c r="H12" s="72"/>
      <c r="I12" s="73">
        <f aca="true" t="shared" si="5" ref="I12:I17">G12+H12</f>
        <v>5940434199</v>
      </c>
      <c r="J12" s="72"/>
      <c r="K12" s="73">
        <f aca="true" t="shared" si="6" ref="K12:K17">I12+J12</f>
        <v>5940434199</v>
      </c>
      <c r="L12" s="90"/>
      <c r="M12" s="73">
        <f>K12+L12</f>
        <v>5940434199</v>
      </c>
      <c r="N12" s="68"/>
      <c r="O12" s="68"/>
      <c r="P12" s="68"/>
      <c r="Q12" s="68"/>
      <c r="R12" s="68"/>
      <c r="S12" s="68"/>
      <c r="T12" s="68"/>
      <c r="U12" s="68"/>
      <c r="V12" s="68"/>
      <c r="W12" s="68"/>
    </row>
    <row r="13" spans="1:23" ht="15.75" customHeight="1">
      <c r="A13" s="14"/>
      <c r="B13" s="37" t="s">
        <v>39</v>
      </c>
      <c r="C13" s="51">
        <v>0</v>
      </c>
      <c r="D13" s="72"/>
      <c r="E13" s="73">
        <f t="shared" si="2"/>
        <v>0</v>
      </c>
      <c r="F13" s="72"/>
      <c r="G13" s="73">
        <f t="shared" si="4"/>
        <v>0</v>
      </c>
      <c r="H13" s="72"/>
      <c r="I13" s="73">
        <f t="shared" si="5"/>
        <v>0</v>
      </c>
      <c r="J13" s="72"/>
      <c r="K13" s="73">
        <f t="shared" si="6"/>
        <v>0</v>
      </c>
      <c r="L13" s="90"/>
      <c r="M13" s="73">
        <f>K13+L13</f>
        <v>0</v>
      </c>
      <c r="N13" s="68"/>
      <c r="O13" s="68"/>
      <c r="P13" s="68"/>
      <c r="Q13" s="68"/>
      <c r="R13" s="68"/>
      <c r="S13" s="68"/>
      <c r="T13" s="68"/>
      <c r="U13" s="68"/>
      <c r="V13" s="68"/>
      <c r="W13" s="68"/>
    </row>
    <row r="14" spans="1:23" ht="15.75" customHeight="1">
      <c r="A14" s="15"/>
      <c r="B14" s="38" t="s">
        <v>38</v>
      </c>
      <c r="C14" s="54">
        <v>50000000</v>
      </c>
      <c r="D14" s="72"/>
      <c r="E14" s="73">
        <f t="shared" si="2"/>
        <v>50000000</v>
      </c>
      <c r="F14" s="72"/>
      <c r="G14" s="73">
        <f t="shared" si="4"/>
        <v>50000000</v>
      </c>
      <c r="H14" s="72">
        <v>100000000</v>
      </c>
      <c r="I14" s="73">
        <f t="shared" si="5"/>
        <v>150000000</v>
      </c>
      <c r="J14" s="72">
        <v>0</v>
      </c>
      <c r="K14" s="73">
        <f t="shared" si="6"/>
        <v>150000000</v>
      </c>
      <c r="L14" s="90">
        <v>0</v>
      </c>
      <c r="M14" s="73">
        <f>K14+L14</f>
        <v>150000000</v>
      </c>
      <c r="N14" s="68"/>
      <c r="O14" s="68"/>
      <c r="P14" s="68"/>
      <c r="Q14" s="68"/>
      <c r="R14" s="68"/>
      <c r="S14" s="68"/>
      <c r="T14" s="68"/>
      <c r="U14" s="68"/>
      <c r="V14" s="68"/>
      <c r="W14" s="68"/>
    </row>
    <row r="15" spans="1:23" ht="15.75">
      <c r="A15" s="16" t="s">
        <v>2</v>
      </c>
      <c r="B15" s="17"/>
      <c r="C15" s="55"/>
      <c r="D15" s="72"/>
      <c r="E15" s="73">
        <f t="shared" si="2"/>
        <v>0</v>
      </c>
      <c r="F15" s="72"/>
      <c r="G15" s="73">
        <f t="shared" si="4"/>
        <v>0</v>
      </c>
      <c r="H15" s="72"/>
      <c r="I15" s="73">
        <f t="shared" si="5"/>
        <v>0</v>
      </c>
      <c r="J15" s="72"/>
      <c r="K15" s="73"/>
      <c r="L15" s="90"/>
      <c r="M15" s="73"/>
      <c r="N15" s="68"/>
      <c r="O15" s="68"/>
      <c r="P15" s="68"/>
      <c r="Q15" s="68"/>
      <c r="R15" s="68"/>
      <c r="S15" s="68"/>
      <c r="T15" s="68"/>
      <c r="U15" s="68"/>
      <c r="V15" s="68"/>
      <c r="W15" s="68"/>
    </row>
    <row r="16" spans="1:23" ht="15.75" customHeight="1">
      <c r="A16" s="18"/>
      <c r="B16" s="19" t="s">
        <v>6</v>
      </c>
      <c r="C16" s="56">
        <v>7227973000</v>
      </c>
      <c r="D16" s="72"/>
      <c r="E16" s="73">
        <f t="shared" si="2"/>
        <v>7227973000</v>
      </c>
      <c r="F16" s="72">
        <f>8500000+8500000</f>
        <v>17000000</v>
      </c>
      <c r="G16" s="73">
        <f t="shared" si="4"/>
        <v>7244973000</v>
      </c>
      <c r="H16" s="72">
        <f>341260242+125313380-242-380</f>
        <v>466573000</v>
      </c>
      <c r="I16" s="73">
        <f t="shared" si="5"/>
        <v>7711546000</v>
      </c>
      <c r="J16" s="72">
        <v>0</v>
      </c>
      <c r="K16" s="73">
        <f t="shared" si="6"/>
        <v>7711546000</v>
      </c>
      <c r="L16" s="90">
        <v>0</v>
      </c>
      <c r="M16" s="73">
        <f>K16+L16</f>
        <v>7711546000</v>
      </c>
      <c r="N16" s="68"/>
      <c r="O16" s="68"/>
      <c r="P16" s="68"/>
      <c r="Q16" s="68"/>
      <c r="R16" s="68"/>
      <c r="S16" s="68"/>
      <c r="T16" s="68"/>
      <c r="U16" s="68"/>
      <c r="V16" s="68"/>
      <c r="W16" s="68"/>
    </row>
    <row r="17" spans="1:23" ht="15.75" customHeight="1">
      <c r="A17" s="20"/>
      <c r="B17" s="21" t="s">
        <v>7</v>
      </c>
      <c r="C17" s="57">
        <v>0</v>
      </c>
      <c r="D17" s="72"/>
      <c r="E17" s="73">
        <f t="shared" si="2"/>
        <v>0</v>
      </c>
      <c r="F17" s="72">
        <v>0</v>
      </c>
      <c r="G17" s="73">
        <f t="shared" si="4"/>
        <v>0</v>
      </c>
      <c r="H17" s="72"/>
      <c r="I17" s="73">
        <f t="shared" si="5"/>
        <v>0</v>
      </c>
      <c r="J17" s="72"/>
      <c r="K17" s="73">
        <f t="shared" si="6"/>
        <v>0</v>
      </c>
      <c r="L17" s="90"/>
      <c r="M17" s="73">
        <f>K17+L17</f>
        <v>0</v>
      </c>
      <c r="N17" s="68"/>
      <c r="O17" s="68"/>
      <c r="P17" s="68"/>
      <c r="Q17" s="68"/>
      <c r="R17" s="68"/>
      <c r="S17" s="68"/>
      <c r="T17" s="68"/>
      <c r="U17" s="68"/>
      <c r="V17" s="68"/>
      <c r="W17" s="68"/>
    </row>
    <row r="18" spans="1:23" ht="15.75" customHeight="1">
      <c r="A18" s="20"/>
      <c r="B18" s="21" t="s">
        <v>8</v>
      </c>
      <c r="C18" s="57">
        <f aca="true" t="shared" si="7" ref="C18:I18">C19+C20+C21+C22</f>
        <v>19100000000</v>
      </c>
      <c r="D18" s="43">
        <f t="shared" si="7"/>
        <v>0</v>
      </c>
      <c r="E18" s="43">
        <f t="shared" si="7"/>
        <v>19100000000</v>
      </c>
      <c r="F18" s="43">
        <f t="shared" si="7"/>
        <v>5832105878</v>
      </c>
      <c r="G18" s="43">
        <f t="shared" si="7"/>
        <v>24932105878</v>
      </c>
      <c r="H18" s="43">
        <f t="shared" si="7"/>
        <v>0</v>
      </c>
      <c r="I18" s="43">
        <f t="shared" si="7"/>
        <v>24932105878</v>
      </c>
      <c r="J18" s="100">
        <f>J19+J20+J21+J22</f>
        <v>0</v>
      </c>
      <c r="K18" s="43">
        <f>K19+K20+K21+K22</f>
        <v>24932105878</v>
      </c>
      <c r="L18" s="91">
        <f>L19+L20+L21+L22</f>
        <v>0</v>
      </c>
      <c r="M18" s="43">
        <f>M19+M20+M21+M22</f>
        <v>24932105878</v>
      </c>
      <c r="N18" s="68"/>
      <c r="O18" s="68"/>
      <c r="P18" s="68"/>
      <c r="Q18" s="68"/>
      <c r="R18" s="68"/>
      <c r="S18" s="68"/>
      <c r="T18" s="68"/>
      <c r="U18" s="68"/>
      <c r="V18" s="68"/>
      <c r="W18" s="68"/>
    </row>
    <row r="19" spans="1:23" ht="15.75" customHeight="1">
      <c r="A19" s="20"/>
      <c r="B19" s="22" t="s">
        <v>9</v>
      </c>
      <c r="C19" s="58">
        <v>0</v>
      </c>
      <c r="D19" s="72"/>
      <c r="E19" s="73">
        <f t="shared" si="2"/>
        <v>0</v>
      </c>
      <c r="F19" s="72">
        <f>39102341+580525000+11049537+1429000+200000000+5000000000</f>
        <v>5832105878</v>
      </c>
      <c r="G19" s="73">
        <f aca="true" t="shared" si="8" ref="G19:G36">E19+F19</f>
        <v>5832105878</v>
      </c>
      <c r="H19" s="72"/>
      <c r="I19" s="73">
        <f aca="true" t="shared" si="9" ref="I19:I36">G19+H19</f>
        <v>5832105878</v>
      </c>
      <c r="J19" s="72"/>
      <c r="K19" s="73">
        <f aca="true" t="shared" si="10" ref="K19:K36">I19+J19</f>
        <v>5832105878</v>
      </c>
      <c r="L19" s="90"/>
      <c r="M19" s="73">
        <f>K19+L19</f>
        <v>5832105878</v>
      </c>
      <c r="N19" s="68"/>
      <c r="O19" s="68"/>
      <c r="P19" s="68"/>
      <c r="Q19" s="68"/>
      <c r="R19" s="68"/>
      <c r="S19" s="68"/>
      <c r="T19" s="68"/>
      <c r="U19" s="68"/>
      <c r="V19" s="68"/>
      <c r="W19" s="68"/>
    </row>
    <row r="20" spans="1:23" ht="15.75" customHeight="1">
      <c r="A20" s="20"/>
      <c r="B20" s="23" t="s">
        <v>10</v>
      </c>
      <c r="C20" s="58">
        <v>0</v>
      </c>
      <c r="D20" s="72"/>
      <c r="E20" s="73">
        <f t="shared" si="2"/>
        <v>0</v>
      </c>
      <c r="F20" s="72"/>
      <c r="G20" s="73">
        <f t="shared" si="8"/>
        <v>0</v>
      </c>
      <c r="H20" s="72"/>
      <c r="I20" s="73">
        <f t="shared" si="9"/>
        <v>0</v>
      </c>
      <c r="J20" s="72"/>
      <c r="K20" s="73">
        <f t="shared" si="10"/>
        <v>0</v>
      </c>
      <c r="L20" s="90"/>
      <c r="M20" s="73">
        <f>K20+L20</f>
        <v>0</v>
      </c>
      <c r="N20" s="68"/>
      <c r="O20" s="68"/>
      <c r="P20" s="68"/>
      <c r="Q20" s="68"/>
      <c r="R20" s="68"/>
      <c r="S20" s="68"/>
      <c r="T20" s="68"/>
      <c r="U20" s="68"/>
      <c r="V20" s="68"/>
      <c r="W20" s="68"/>
    </row>
    <row r="21" spans="1:23" ht="15.75" customHeight="1">
      <c r="A21" s="20"/>
      <c r="B21" s="22" t="s">
        <v>40</v>
      </c>
      <c r="C21" s="59">
        <v>0</v>
      </c>
      <c r="D21" s="72"/>
      <c r="E21" s="73">
        <f t="shared" si="2"/>
        <v>0</v>
      </c>
      <c r="F21" s="72"/>
      <c r="G21" s="73">
        <f t="shared" si="8"/>
        <v>0</v>
      </c>
      <c r="H21" s="72"/>
      <c r="I21" s="73">
        <f t="shared" si="9"/>
        <v>0</v>
      </c>
      <c r="J21" s="72"/>
      <c r="K21" s="73">
        <f t="shared" si="10"/>
        <v>0</v>
      </c>
      <c r="L21" s="90"/>
      <c r="M21" s="73">
        <f>K21+L21</f>
        <v>0</v>
      </c>
      <c r="N21" s="68"/>
      <c r="O21" s="68"/>
      <c r="P21" s="68"/>
      <c r="Q21" s="68"/>
      <c r="R21" s="68"/>
      <c r="S21" s="68"/>
      <c r="T21" s="68"/>
      <c r="U21" s="68"/>
      <c r="V21" s="68"/>
      <c r="W21" s="68"/>
    </row>
    <row r="22" spans="1:23" ht="15.75" customHeight="1">
      <c r="A22" s="20"/>
      <c r="B22" s="22" t="s">
        <v>41</v>
      </c>
      <c r="C22" s="58">
        <v>19100000000</v>
      </c>
      <c r="D22" s="72"/>
      <c r="E22" s="73">
        <f t="shared" si="2"/>
        <v>19100000000</v>
      </c>
      <c r="F22" s="72"/>
      <c r="G22" s="73">
        <f t="shared" si="8"/>
        <v>19100000000</v>
      </c>
      <c r="H22" s="72"/>
      <c r="I22" s="73">
        <f t="shared" si="9"/>
        <v>19100000000</v>
      </c>
      <c r="J22" s="72"/>
      <c r="K22" s="73">
        <f t="shared" si="10"/>
        <v>19100000000</v>
      </c>
      <c r="L22" s="90"/>
      <c r="M22" s="73">
        <f>K22+L22</f>
        <v>19100000000</v>
      </c>
      <c r="N22" s="68"/>
      <c r="O22" s="68"/>
      <c r="P22" s="68"/>
      <c r="Q22" s="68"/>
      <c r="R22" s="68"/>
      <c r="S22" s="68"/>
      <c r="T22" s="68"/>
      <c r="U22" s="68"/>
      <c r="V22" s="68"/>
      <c r="W22" s="68"/>
    </row>
    <row r="23" spans="1:23" ht="15.75" customHeight="1">
      <c r="A23" s="20"/>
      <c r="B23" s="24" t="s">
        <v>11</v>
      </c>
      <c r="C23" s="57">
        <v>2478417758</v>
      </c>
      <c r="D23" s="72">
        <v>5844910</v>
      </c>
      <c r="E23" s="73">
        <f t="shared" si="2"/>
        <v>2484262668</v>
      </c>
      <c r="F23" s="72">
        <f>55024186+6123754+5596674+7405000+14480731+205201+2492775</f>
        <v>91328321</v>
      </c>
      <c r="G23" s="73">
        <f t="shared" si="8"/>
        <v>2575590989</v>
      </c>
      <c r="H23" s="72">
        <f>260000000+100000000+100000000+54000000</f>
        <v>514000000</v>
      </c>
      <c r="I23" s="73">
        <f t="shared" si="9"/>
        <v>3089590989</v>
      </c>
      <c r="J23" s="72">
        <f>7286484-1</f>
        <v>7286483</v>
      </c>
      <c r="K23" s="73">
        <f t="shared" si="10"/>
        <v>3096877472</v>
      </c>
      <c r="L23" s="90">
        <v>0</v>
      </c>
      <c r="M23" s="73">
        <f>K23+L23</f>
        <v>3096877472</v>
      </c>
      <c r="N23" s="68"/>
      <c r="O23" s="68"/>
      <c r="P23" s="68"/>
      <c r="Q23" s="68"/>
      <c r="R23" s="68"/>
      <c r="S23" s="68"/>
      <c r="T23" s="68"/>
      <c r="U23" s="68"/>
      <c r="V23" s="68"/>
      <c r="W23" s="68"/>
    </row>
    <row r="24" spans="1:23" ht="15.75">
      <c r="A24" s="25" t="s">
        <v>12</v>
      </c>
      <c r="B24" s="26"/>
      <c r="C24" s="60"/>
      <c r="D24" s="72"/>
      <c r="E24" s="73">
        <f t="shared" si="2"/>
        <v>0</v>
      </c>
      <c r="F24" s="72"/>
      <c r="G24" s="73">
        <f t="shared" si="8"/>
        <v>0</v>
      </c>
      <c r="H24" s="72"/>
      <c r="I24" s="73">
        <f t="shared" si="9"/>
        <v>0</v>
      </c>
      <c r="J24" s="72"/>
      <c r="K24" s="73"/>
      <c r="L24" s="90"/>
      <c r="M24" s="73"/>
      <c r="N24" s="68"/>
      <c r="O24" s="68"/>
      <c r="P24" s="68"/>
      <c r="Q24" s="68"/>
      <c r="R24" s="68"/>
      <c r="S24" s="68"/>
      <c r="T24" s="68"/>
      <c r="U24" s="68"/>
      <c r="V24" s="68"/>
      <c r="W24" s="68"/>
    </row>
    <row r="25" spans="1:23" ht="15.75" customHeight="1">
      <c r="A25" s="27"/>
      <c r="B25" s="35" t="s">
        <v>13</v>
      </c>
      <c r="C25" s="61">
        <v>294472551</v>
      </c>
      <c r="D25" s="72">
        <f>3857800</f>
        <v>3857800</v>
      </c>
      <c r="E25" s="73">
        <f t="shared" si="2"/>
        <v>298330351</v>
      </c>
      <c r="F25" s="72">
        <f>46622014</f>
        <v>46622014</v>
      </c>
      <c r="G25" s="73">
        <f t="shared" si="8"/>
        <v>344952365</v>
      </c>
      <c r="H25" s="72">
        <v>39056477</v>
      </c>
      <c r="I25" s="73">
        <f t="shared" si="9"/>
        <v>384008842</v>
      </c>
      <c r="J25" s="72">
        <v>5041412</v>
      </c>
      <c r="K25" s="73">
        <f t="shared" si="10"/>
        <v>389050254</v>
      </c>
      <c r="L25" s="90">
        <v>0</v>
      </c>
      <c r="M25" s="73">
        <f aca="true" t="shared" si="11" ref="M25:M36">K25+L25</f>
        <v>389050254</v>
      </c>
      <c r="N25" s="68"/>
      <c r="O25" s="68"/>
      <c r="P25" s="68"/>
      <c r="Q25" s="68"/>
      <c r="R25" s="68"/>
      <c r="S25" s="68"/>
      <c r="T25" s="68"/>
      <c r="U25" s="68"/>
      <c r="V25" s="68"/>
      <c r="W25" s="68"/>
    </row>
    <row r="26" spans="1:23" ht="15.75" customHeight="1">
      <c r="A26" s="28"/>
      <c r="B26" s="35" t="s">
        <v>23</v>
      </c>
      <c r="C26" s="58">
        <v>100120675</v>
      </c>
      <c r="D26" s="72">
        <v>1311652</v>
      </c>
      <c r="E26" s="73">
        <f t="shared" si="2"/>
        <v>101432327</v>
      </c>
      <c r="F26" s="72">
        <f>15851486</f>
        <v>15851486</v>
      </c>
      <c r="G26" s="73">
        <f t="shared" si="8"/>
        <v>117283813</v>
      </c>
      <c r="H26" s="72">
        <v>13284807</v>
      </c>
      <c r="I26" s="73">
        <f t="shared" si="9"/>
        <v>130568620</v>
      </c>
      <c r="J26" s="72">
        <f>1714080-1</f>
        <v>1714079</v>
      </c>
      <c r="K26" s="73">
        <f t="shared" si="10"/>
        <v>132282699</v>
      </c>
      <c r="L26" s="90">
        <v>0</v>
      </c>
      <c r="M26" s="73">
        <f t="shared" si="11"/>
        <v>132282699</v>
      </c>
      <c r="N26" s="68"/>
      <c r="O26" s="68"/>
      <c r="P26" s="68"/>
      <c r="Q26" s="68"/>
      <c r="R26" s="68"/>
      <c r="S26" s="68"/>
      <c r="T26" s="68"/>
      <c r="U26" s="68"/>
      <c r="V26" s="68"/>
      <c r="W26" s="68"/>
    </row>
    <row r="27" spans="1:23" ht="15.75" customHeight="1">
      <c r="A27" s="27"/>
      <c r="B27" s="35" t="s">
        <v>14</v>
      </c>
      <c r="C27" s="62">
        <v>2888569</v>
      </c>
      <c r="D27" s="72">
        <v>38578</v>
      </c>
      <c r="E27" s="73">
        <f t="shared" si="2"/>
        <v>2927147</v>
      </c>
      <c r="F27" s="72">
        <v>420867</v>
      </c>
      <c r="G27" s="73">
        <f t="shared" si="8"/>
        <v>3348014</v>
      </c>
      <c r="H27" s="72">
        <v>384960</v>
      </c>
      <c r="I27" s="73">
        <f t="shared" si="9"/>
        <v>3732974</v>
      </c>
      <c r="J27" s="72">
        <v>49682</v>
      </c>
      <c r="K27" s="73">
        <f t="shared" si="10"/>
        <v>3782656</v>
      </c>
      <c r="L27" s="90">
        <v>0</v>
      </c>
      <c r="M27" s="73">
        <f t="shared" si="11"/>
        <v>3782656</v>
      </c>
      <c r="N27" s="68"/>
      <c r="O27" s="68"/>
      <c r="P27" s="68"/>
      <c r="Q27" s="68"/>
      <c r="R27" s="68"/>
      <c r="S27" s="68"/>
      <c r="T27" s="68"/>
      <c r="U27" s="68"/>
      <c r="V27" s="68"/>
      <c r="W27" s="68"/>
    </row>
    <row r="28" spans="1:23" ht="15.75" customHeight="1">
      <c r="A28" s="27"/>
      <c r="B28" s="35" t="s">
        <v>15</v>
      </c>
      <c r="C28" s="62">
        <v>288856660</v>
      </c>
      <c r="D28" s="72">
        <f>3857800-252352660</f>
        <v>-248494860</v>
      </c>
      <c r="E28" s="73">
        <f t="shared" si="2"/>
        <v>40361800</v>
      </c>
      <c r="F28" s="72">
        <v>0</v>
      </c>
      <c r="G28" s="73">
        <f t="shared" si="8"/>
        <v>40361800</v>
      </c>
      <c r="H28" s="72">
        <v>76547837</v>
      </c>
      <c r="I28" s="73">
        <f t="shared" si="9"/>
        <v>116909637</v>
      </c>
      <c r="J28" s="72">
        <v>1561073</v>
      </c>
      <c r="K28" s="73">
        <f>I28+J28</f>
        <v>118470710</v>
      </c>
      <c r="L28" s="90">
        <f>169850398</f>
        <v>169850398</v>
      </c>
      <c r="M28" s="102">
        <f t="shared" si="11"/>
        <v>288321108</v>
      </c>
      <c r="N28" s="68"/>
      <c r="O28" s="68"/>
      <c r="P28" s="68"/>
      <c r="Q28" s="68"/>
      <c r="R28" s="68"/>
      <c r="S28" s="68"/>
      <c r="T28" s="68"/>
      <c r="U28" s="68"/>
      <c r="V28" s="68"/>
      <c r="W28" s="68"/>
    </row>
    <row r="29" spans="1:23" ht="15.75" customHeight="1">
      <c r="A29" s="27"/>
      <c r="B29" s="39" t="s">
        <v>21</v>
      </c>
      <c r="C29" s="63">
        <v>0</v>
      </c>
      <c r="D29" s="72">
        <v>252352660</v>
      </c>
      <c r="E29" s="73">
        <f t="shared" si="2"/>
        <v>252352660</v>
      </c>
      <c r="F29" s="72">
        <v>42086746</v>
      </c>
      <c r="G29" s="73">
        <f t="shared" si="8"/>
        <v>294439406</v>
      </c>
      <c r="H29" s="72">
        <v>-38051881</v>
      </c>
      <c r="I29" s="73">
        <f t="shared" si="9"/>
        <v>256387525</v>
      </c>
      <c r="J29" s="72">
        <v>3407084</v>
      </c>
      <c r="K29" s="73">
        <f t="shared" si="10"/>
        <v>259794609</v>
      </c>
      <c r="L29" s="90">
        <f>-169850398</f>
        <v>-169850398</v>
      </c>
      <c r="M29" s="102">
        <f t="shared" si="11"/>
        <v>89944211</v>
      </c>
      <c r="N29" s="68"/>
      <c r="O29" s="68"/>
      <c r="P29" s="68"/>
      <c r="Q29" s="68"/>
      <c r="R29" s="68"/>
      <c r="S29" s="68"/>
      <c r="T29" s="68"/>
      <c r="U29" s="68"/>
      <c r="V29" s="68"/>
      <c r="W29" s="68"/>
    </row>
    <row r="30" spans="1:23" ht="32.25" customHeight="1">
      <c r="A30" s="27"/>
      <c r="B30" s="39" t="s">
        <v>24</v>
      </c>
      <c r="C30" s="63">
        <f>C31+C34</f>
        <v>0</v>
      </c>
      <c r="D30" s="72"/>
      <c r="E30" s="73">
        <f t="shared" si="2"/>
        <v>0</v>
      </c>
      <c r="F30" s="72"/>
      <c r="G30" s="73">
        <f t="shared" si="8"/>
        <v>0</v>
      </c>
      <c r="H30" s="72"/>
      <c r="I30" s="73">
        <f t="shared" si="9"/>
        <v>0</v>
      </c>
      <c r="J30" s="72"/>
      <c r="K30" s="73">
        <f t="shared" si="10"/>
        <v>0</v>
      </c>
      <c r="L30" s="90"/>
      <c r="M30" s="73">
        <f t="shared" si="11"/>
        <v>0</v>
      </c>
      <c r="N30" s="68"/>
      <c r="O30" s="68"/>
      <c r="P30" s="68"/>
      <c r="Q30" s="68"/>
      <c r="R30" s="68"/>
      <c r="S30" s="68"/>
      <c r="T30" s="68"/>
      <c r="U30" s="68"/>
      <c r="V30" s="68"/>
      <c r="W30" s="68"/>
    </row>
    <row r="31" spans="1:23" ht="15.75" customHeight="1">
      <c r="A31" s="27"/>
      <c r="B31" s="39" t="s">
        <v>25</v>
      </c>
      <c r="C31" s="63">
        <f>C32+C33</f>
        <v>0</v>
      </c>
      <c r="D31" s="72"/>
      <c r="E31" s="73">
        <f t="shared" si="2"/>
        <v>0</v>
      </c>
      <c r="F31" s="72"/>
      <c r="G31" s="73">
        <f t="shared" si="8"/>
        <v>0</v>
      </c>
      <c r="H31" s="72"/>
      <c r="I31" s="73">
        <f t="shared" si="9"/>
        <v>0</v>
      </c>
      <c r="J31" s="72"/>
      <c r="K31" s="73">
        <f t="shared" si="10"/>
        <v>0</v>
      </c>
      <c r="L31" s="90"/>
      <c r="M31" s="73">
        <f t="shared" si="11"/>
        <v>0</v>
      </c>
      <c r="N31" s="68"/>
      <c r="O31" s="68"/>
      <c r="P31" s="68"/>
      <c r="Q31" s="68"/>
      <c r="R31" s="68"/>
      <c r="S31" s="68"/>
      <c r="T31" s="68"/>
      <c r="U31" s="68"/>
      <c r="V31" s="68"/>
      <c r="W31" s="68"/>
    </row>
    <row r="32" spans="1:23" ht="15.75" customHeight="1">
      <c r="A32" s="27"/>
      <c r="B32" s="39" t="s">
        <v>26</v>
      </c>
      <c r="C32" s="63">
        <v>0</v>
      </c>
      <c r="D32" s="72"/>
      <c r="E32" s="73">
        <f t="shared" si="2"/>
        <v>0</v>
      </c>
      <c r="F32" s="72"/>
      <c r="G32" s="73">
        <f t="shared" si="8"/>
        <v>0</v>
      </c>
      <c r="H32" s="72"/>
      <c r="I32" s="73">
        <f t="shared" si="9"/>
        <v>0</v>
      </c>
      <c r="J32" s="72"/>
      <c r="K32" s="73">
        <f t="shared" si="10"/>
        <v>0</v>
      </c>
      <c r="L32" s="90"/>
      <c r="M32" s="73">
        <f t="shared" si="11"/>
        <v>0</v>
      </c>
      <c r="N32" s="68"/>
      <c r="O32" s="68"/>
      <c r="P32" s="68"/>
      <c r="Q32" s="68"/>
      <c r="R32" s="68"/>
      <c r="S32" s="68"/>
      <c r="T32" s="68"/>
      <c r="U32" s="68"/>
      <c r="V32" s="68"/>
      <c r="W32" s="68"/>
    </row>
    <row r="33" spans="1:23" ht="15.75" customHeight="1">
      <c r="A33" s="27"/>
      <c r="B33" s="39" t="s">
        <v>27</v>
      </c>
      <c r="C33" s="63">
        <v>0</v>
      </c>
      <c r="D33" s="72"/>
      <c r="E33" s="73">
        <f t="shared" si="2"/>
        <v>0</v>
      </c>
      <c r="F33" s="72"/>
      <c r="G33" s="73">
        <f t="shared" si="8"/>
        <v>0</v>
      </c>
      <c r="H33" s="72"/>
      <c r="I33" s="73">
        <f t="shared" si="9"/>
        <v>0</v>
      </c>
      <c r="J33" s="72"/>
      <c r="K33" s="73">
        <f t="shared" si="10"/>
        <v>0</v>
      </c>
      <c r="L33" s="90"/>
      <c r="M33" s="73">
        <f t="shared" si="11"/>
        <v>0</v>
      </c>
      <c r="N33" s="68"/>
      <c r="O33" s="68"/>
      <c r="P33" s="68"/>
      <c r="Q33" s="68"/>
      <c r="R33" s="68"/>
      <c r="S33" s="68"/>
      <c r="T33" s="68"/>
      <c r="U33" s="68"/>
      <c r="V33" s="68"/>
      <c r="W33" s="68"/>
    </row>
    <row r="34" spans="1:23" ht="15.75" customHeight="1">
      <c r="A34" s="27"/>
      <c r="B34" s="39" t="s">
        <v>42</v>
      </c>
      <c r="C34" s="63">
        <v>0</v>
      </c>
      <c r="D34" s="72"/>
      <c r="E34" s="73">
        <f t="shared" si="2"/>
        <v>0</v>
      </c>
      <c r="F34" s="72"/>
      <c r="G34" s="73">
        <f t="shared" si="8"/>
        <v>0</v>
      </c>
      <c r="H34" s="72"/>
      <c r="I34" s="73">
        <f t="shared" si="9"/>
        <v>0</v>
      </c>
      <c r="J34" s="72"/>
      <c r="K34" s="73">
        <f t="shared" si="10"/>
        <v>0</v>
      </c>
      <c r="L34" s="90"/>
      <c r="M34" s="73">
        <f t="shared" si="11"/>
        <v>0</v>
      </c>
      <c r="N34" s="68"/>
      <c r="O34" s="68"/>
      <c r="P34" s="68"/>
      <c r="Q34" s="68"/>
      <c r="R34" s="68"/>
      <c r="S34" s="68"/>
      <c r="T34" s="68"/>
      <c r="U34" s="68"/>
      <c r="V34" s="68"/>
      <c r="W34" s="68"/>
    </row>
    <row r="35" spans="1:23" ht="15.75" customHeight="1">
      <c r="A35" s="27"/>
      <c r="B35" s="39" t="s">
        <v>28</v>
      </c>
      <c r="C35" s="63">
        <v>0</v>
      </c>
      <c r="D35" s="72"/>
      <c r="E35" s="73">
        <f t="shared" si="2"/>
        <v>0</v>
      </c>
      <c r="F35" s="72"/>
      <c r="G35" s="73">
        <f t="shared" si="8"/>
        <v>0</v>
      </c>
      <c r="H35" s="72"/>
      <c r="I35" s="73">
        <f t="shared" si="9"/>
        <v>0</v>
      </c>
      <c r="J35" s="72"/>
      <c r="K35" s="73">
        <f t="shared" si="10"/>
        <v>0</v>
      </c>
      <c r="L35" s="90"/>
      <c r="M35" s="73">
        <f t="shared" si="11"/>
        <v>0</v>
      </c>
      <c r="N35" s="68"/>
      <c r="O35" s="68"/>
      <c r="P35" s="68"/>
      <c r="Q35" s="68"/>
      <c r="R35" s="68"/>
      <c r="S35" s="68"/>
      <c r="T35" s="68"/>
      <c r="U35" s="68"/>
      <c r="V35" s="68"/>
      <c r="W35" s="68"/>
    </row>
    <row r="36" spans="1:23" ht="15.75" customHeight="1">
      <c r="A36" s="27"/>
      <c r="B36" s="41" t="s">
        <v>16</v>
      </c>
      <c r="C36" s="64">
        <v>3328950</v>
      </c>
      <c r="D36" s="74"/>
      <c r="E36" s="73">
        <f t="shared" si="2"/>
        <v>3328950</v>
      </c>
      <c r="F36" s="79"/>
      <c r="G36" s="73">
        <f t="shared" si="8"/>
        <v>3328950</v>
      </c>
      <c r="H36" s="79"/>
      <c r="I36" s="73">
        <f t="shared" si="9"/>
        <v>3328950</v>
      </c>
      <c r="J36" s="79"/>
      <c r="K36" s="73">
        <f t="shared" si="10"/>
        <v>3328950</v>
      </c>
      <c r="L36" s="92"/>
      <c r="M36" s="73">
        <f t="shared" si="11"/>
        <v>3328950</v>
      </c>
      <c r="N36" s="68"/>
      <c r="O36" s="68"/>
      <c r="P36" s="68"/>
      <c r="Q36" s="68"/>
      <c r="R36" s="68"/>
      <c r="S36" s="68"/>
      <c r="T36" s="68"/>
      <c r="U36" s="68"/>
      <c r="V36" s="68"/>
      <c r="W36" s="68"/>
    </row>
    <row r="37" spans="1:23" ht="30" customHeight="1">
      <c r="A37" s="27"/>
      <c r="B37" s="39" t="s">
        <v>29</v>
      </c>
      <c r="C37" s="65">
        <f aca="true" t="shared" si="12" ref="C37:I37">C38+C39</f>
        <v>16145947</v>
      </c>
      <c r="D37" s="44">
        <f t="shared" si="12"/>
        <v>0</v>
      </c>
      <c r="E37" s="44">
        <f t="shared" si="12"/>
        <v>16145947</v>
      </c>
      <c r="F37" s="44">
        <f t="shared" si="12"/>
        <v>5940434199</v>
      </c>
      <c r="G37" s="44">
        <f t="shared" si="12"/>
        <v>5956580146</v>
      </c>
      <c r="H37" s="44">
        <f t="shared" si="12"/>
        <v>508098</v>
      </c>
      <c r="I37" s="44">
        <f t="shared" si="12"/>
        <v>5957088244</v>
      </c>
      <c r="J37" s="101">
        <f>J38+J39</f>
        <v>0</v>
      </c>
      <c r="K37" s="97">
        <f>K38+K39</f>
        <v>5957088244</v>
      </c>
      <c r="L37" s="93">
        <f>L38+L39</f>
        <v>0</v>
      </c>
      <c r="M37" s="97">
        <f>M38+M39</f>
        <v>5957088244</v>
      </c>
      <c r="N37" s="68"/>
      <c r="O37" s="68"/>
      <c r="P37" s="68"/>
      <c r="Q37" s="68"/>
      <c r="R37" s="68"/>
      <c r="S37" s="68"/>
      <c r="T37" s="68"/>
      <c r="U37" s="68"/>
      <c r="V37" s="68"/>
      <c r="W37" s="68"/>
    </row>
    <row r="38" spans="1:23" ht="15.75" customHeight="1">
      <c r="A38" s="27"/>
      <c r="B38" s="41" t="s">
        <v>30</v>
      </c>
      <c r="C38" s="65">
        <v>16145947</v>
      </c>
      <c r="D38" s="74"/>
      <c r="E38" s="73">
        <f t="shared" si="2"/>
        <v>16145947</v>
      </c>
      <c r="F38" s="79"/>
      <c r="G38" s="73">
        <f>E38+F38</f>
        <v>16145947</v>
      </c>
      <c r="H38" s="79">
        <v>508098</v>
      </c>
      <c r="I38" s="73">
        <f>G38+H38</f>
        <v>16654045</v>
      </c>
      <c r="J38" s="79">
        <v>0</v>
      </c>
      <c r="K38" s="73">
        <f>I38+J38</f>
        <v>16654045</v>
      </c>
      <c r="L38" s="92">
        <v>0</v>
      </c>
      <c r="M38" s="73">
        <f>K38+L38</f>
        <v>16654045</v>
      </c>
      <c r="N38" s="68"/>
      <c r="O38" s="68"/>
      <c r="P38" s="68"/>
      <c r="Q38" s="68"/>
      <c r="R38" s="68"/>
      <c r="S38" s="68"/>
      <c r="T38" s="68"/>
      <c r="U38" s="68"/>
      <c r="V38" s="68"/>
      <c r="W38" s="68"/>
    </row>
    <row r="39" spans="1:23" ht="15.75" customHeight="1">
      <c r="A39" s="27"/>
      <c r="B39" s="40" t="s">
        <v>31</v>
      </c>
      <c r="C39" s="66">
        <v>0</v>
      </c>
      <c r="D39" s="74"/>
      <c r="E39" s="73">
        <f t="shared" si="2"/>
        <v>0</v>
      </c>
      <c r="F39" s="79">
        <f>940434199+5000000000</f>
        <v>5940434199</v>
      </c>
      <c r="G39" s="73">
        <f>E39+F39</f>
        <v>5940434199</v>
      </c>
      <c r="H39" s="79"/>
      <c r="I39" s="73">
        <f>G39+H39</f>
        <v>5940434199</v>
      </c>
      <c r="J39" s="79"/>
      <c r="K39" s="73">
        <f>I39+J39</f>
        <v>5940434199</v>
      </c>
      <c r="L39" s="92"/>
      <c r="M39" s="73">
        <f>K39+L39</f>
        <v>5940434199</v>
      </c>
      <c r="N39" s="68"/>
      <c r="O39" s="68"/>
      <c r="P39" s="68"/>
      <c r="Q39" s="68"/>
      <c r="R39" s="68"/>
      <c r="S39" s="68"/>
      <c r="T39" s="68"/>
      <c r="U39" s="68"/>
      <c r="V39" s="68"/>
      <c r="W39" s="68"/>
    </row>
    <row r="40" spans="1:23" ht="32.25" customHeight="1">
      <c r="A40" s="27"/>
      <c r="B40" s="39" t="s">
        <v>32</v>
      </c>
      <c r="C40" s="65">
        <f aca="true" t="shared" si="13" ref="C40:I40">C41+C42</f>
        <v>0</v>
      </c>
      <c r="D40" s="44">
        <f t="shared" si="13"/>
        <v>0</v>
      </c>
      <c r="E40" s="44">
        <f t="shared" si="13"/>
        <v>0</v>
      </c>
      <c r="F40" s="44">
        <f t="shared" si="13"/>
        <v>0</v>
      </c>
      <c r="G40" s="44">
        <f t="shared" si="13"/>
        <v>0</v>
      </c>
      <c r="H40" s="44">
        <f t="shared" si="13"/>
        <v>0</v>
      </c>
      <c r="I40" s="44">
        <f t="shared" si="13"/>
        <v>0</v>
      </c>
      <c r="J40" s="101">
        <f>J41+J42</f>
        <v>0</v>
      </c>
      <c r="K40" s="97">
        <f>K41+K42</f>
        <v>0</v>
      </c>
      <c r="L40" s="93">
        <f>L41+L42</f>
        <v>0</v>
      </c>
      <c r="M40" s="97">
        <f>M41+M42</f>
        <v>0</v>
      </c>
      <c r="N40" s="68"/>
      <c r="O40" s="68"/>
      <c r="P40" s="68"/>
      <c r="Q40" s="68"/>
      <c r="R40" s="68"/>
      <c r="S40" s="68"/>
      <c r="T40" s="68"/>
      <c r="U40" s="68"/>
      <c r="V40" s="68"/>
      <c r="W40" s="68"/>
    </row>
    <row r="41" spans="1:23" ht="15.75" customHeight="1">
      <c r="A41" s="27"/>
      <c r="B41" s="41" t="s">
        <v>30</v>
      </c>
      <c r="C41" s="65">
        <v>0</v>
      </c>
      <c r="D41" s="74"/>
      <c r="E41" s="73">
        <f t="shared" si="2"/>
        <v>0</v>
      </c>
      <c r="F41" s="79"/>
      <c r="G41" s="73">
        <f>E41+F41</f>
        <v>0</v>
      </c>
      <c r="H41" s="79"/>
      <c r="I41" s="73">
        <f>G41+H41</f>
        <v>0</v>
      </c>
      <c r="J41" s="79"/>
      <c r="K41" s="73">
        <f>I41+J41</f>
        <v>0</v>
      </c>
      <c r="L41" s="92"/>
      <c r="M41" s="73">
        <f>K41+L41</f>
        <v>0</v>
      </c>
      <c r="N41" s="68"/>
      <c r="O41" s="68"/>
      <c r="P41" s="68"/>
      <c r="Q41" s="68"/>
      <c r="R41" s="68"/>
      <c r="S41" s="68"/>
      <c r="T41" s="68"/>
      <c r="U41" s="68"/>
      <c r="V41" s="68"/>
      <c r="W41" s="68"/>
    </row>
    <row r="42" spans="1:23" ht="15.75" customHeight="1">
      <c r="A42" s="27"/>
      <c r="B42" s="40" t="s">
        <v>31</v>
      </c>
      <c r="C42" s="66">
        <v>0</v>
      </c>
      <c r="D42" s="74"/>
      <c r="E42" s="73">
        <f t="shared" si="2"/>
        <v>0</v>
      </c>
      <c r="F42" s="79"/>
      <c r="G42" s="73">
        <f>E42+F42</f>
        <v>0</v>
      </c>
      <c r="H42" s="79"/>
      <c r="I42" s="73">
        <f>G42+H42</f>
        <v>0</v>
      </c>
      <c r="J42" s="79"/>
      <c r="K42" s="73">
        <f>I42+J42</f>
        <v>0</v>
      </c>
      <c r="L42" s="92"/>
      <c r="M42" s="73">
        <f>K42+L42</f>
        <v>0</v>
      </c>
      <c r="N42" s="68"/>
      <c r="O42" s="68"/>
      <c r="P42" s="68"/>
      <c r="Q42" s="68"/>
      <c r="R42" s="68"/>
      <c r="S42" s="68"/>
      <c r="T42" s="68"/>
      <c r="U42" s="68"/>
      <c r="V42" s="68"/>
      <c r="W42" s="68"/>
    </row>
    <row r="43" spans="1:23" ht="32.25" customHeight="1" thickBot="1">
      <c r="A43" s="45"/>
      <c r="B43" s="96" t="s">
        <v>17</v>
      </c>
      <c r="C43" s="67">
        <v>154463424</v>
      </c>
      <c r="D43" s="75"/>
      <c r="E43" s="76">
        <f t="shared" si="2"/>
        <v>154463424</v>
      </c>
      <c r="F43" s="80">
        <v>17030732</v>
      </c>
      <c r="G43" s="76">
        <f>E43+F43</f>
        <v>171494156</v>
      </c>
      <c r="H43" s="80">
        <v>0</v>
      </c>
      <c r="I43" s="76">
        <f>G43+H43</f>
        <v>171494156</v>
      </c>
      <c r="J43" s="80">
        <v>0</v>
      </c>
      <c r="K43" s="76">
        <f>I43+J43</f>
        <v>171494156</v>
      </c>
      <c r="L43" s="94">
        <v>0</v>
      </c>
      <c r="M43" s="76">
        <f>K43+L43</f>
        <v>171494156</v>
      </c>
      <c r="N43" s="68"/>
      <c r="O43" s="68"/>
      <c r="P43" s="68"/>
      <c r="Q43" s="68"/>
      <c r="R43" s="68"/>
      <c r="S43" s="68"/>
      <c r="T43" s="68"/>
      <c r="U43" s="68"/>
      <c r="V43" s="68"/>
      <c r="W43" s="68"/>
    </row>
    <row r="44" spans="1:23" ht="7.5" customHeight="1">
      <c r="A44" s="29"/>
      <c r="B44" s="30"/>
      <c r="C44" s="49"/>
      <c r="D44" s="77"/>
      <c r="E44" s="69"/>
      <c r="F44" s="81"/>
      <c r="G44" s="69"/>
      <c r="H44" s="81"/>
      <c r="I44" s="69"/>
      <c r="J44" s="81"/>
      <c r="K44" s="69"/>
      <c r="L44" s="95"/>
      <c r="M44" s="69"/>
      <c r="N44" s="68"/>
      <c r="O44" s="68"/>
      <c r="P44" s="68"/>
      <c r="Q44" s="68"/>
      <c r="R44" s="68"/>
      <c r="S44" s="68"/>
      <c r="T44" s="68"/>
      <c r="U44" s="68"/>
      <c r="V44" s="68"/>
      <c r="W44" s="68"/>
    </row>
    <row r="45" spans="1:6" ht="15.75">
      <c r="A45" s="32" t="s">
        <v>37</v>
      </c>
      <c r="F45" s="82"/>
    </row>
    <row r="46" spans="1:6" ht="15.75">
      <c r="A46" s="31" t="s">
        <v>33</v>
      </c>
      <c r="F46" s="82"/>
    </row>
    <row r="47" spans="1:6" ht="15.75">
      <c r="A47" s="31" t="s">
        <v>35</v>
      </c>
      <c r="F47" s="82"/>
    </row>
    <row r="48" spans="1:6" ht="15.75">
      <c r="A48" s="32" t="s">
        <v>34</v>
      </c>
      <c r="F48" s="82"/>
    </row>
    <row r="49" spans="1:6" ht="15.75">
      <c r="A49" s="32" t="s">
        <v>36</v>
      </c>
      <c r="F49" s="82"/>
    </row>
    <row r="50" spans="1:6" ht="15.75">
      <c r="A50" s="32"/>
      <c r="F50" s="82"/>
    </row>
  </sheetData>
  <sheetProtection/>
  <printOptions horizontalCentered="1"/>
  <pageMargins left="0.7086614173228347" right="0.7086614173228347" top="0.7874015748031497" bottom="0.1968503937007874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Ministerstvo financí</dc:creator>
  <cp:keywords/>
  <dc:description/>
  <cp:lastModifiedBy>Němec Michal Ing.</cp:lastModifiedBy>
  <cp:lastPrinted>2014-10-14T13:28:16Z</cp:lastPrinted>
  <dcterms:created xsi:type="dcterms:W3CDTF">2006-07-25T08:14:43Z</dcterms:created>
  <dcterms:modified xsi:type="dcterms:W3CDTF">2015-01-19T12:26:22Z</dcterms:modified>
  <cp:category/>
  <cp:version/>
  <cp:contentType/>
  <cp:contentStatus/>
</cp:coreProperties>
</file>