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3095" activeTab="0"/>
  </bookViews>
  <sheets>
    <sheet name="Přehled" sheetId="1" r:id="rId1"/>
  </sheets>
  <definedNames>
    <definedName name="_xlnm.Print_Titles" localSheetId="0">'Přehled'!$1:$3</definedName>
  </definedNames>
  <calcPr fullCalcOnLoad="1"/>
</workbook>
</file>

<file path=xl/sharedStrings.xml><?xml version="1.0" encoding="utf-8"?>
<sst xmlns="http://schemas.openxmlformats.org/spreadsheetml/2006/main" count="970" uniqueCount="947">
  <si>
    <t>Hartvikovice</t>
  </si>
  <si>
    <t>Hojkov</t>
  </si>
  <si>
    <t>Valšov</t>
  </si>
  <si>
    <t>Bobrovice</t>
  </si>
  <si>
    <t>Telč</t>
  </si>
  <si>
    <t>Vrábče</t>
  </si>
  <si>
    <t>Opava</t>
  </si>
  <si>
    <t>Svazek obcí mikroregionu Uhlířskojanovicka a Středního Posázaví</t>
  </si>
  <si>
    <t>Hosín</t>
  </si>
  <si>
    <t>Pražmo</t>
  </si>
  <si>
    <t>Srubec</t>
  </si>
  <si>
    <t>Senička</t>
  </si>
  <si>
    <t>Paseka</t>
  </si>
  <si>
    <t>Lazníky</t>
  </si>
  <si>
    <t>Trubín</t>
  </si>
  <si>
    <t>Mšeno</t>
  </si>
  <si>
    <t>Vysoká</t>
  </si>
  <si>
    <t>Myslibořice</t>
  </si>
  <si>
    <t>Šternberk</t>
  </si>
  <si>
    <t>Studénka</t>
  </si>
  <si>
    <t>Bruntál</t>
  </si>
  <si>
    <t>Pečky</t>
  </si>
  <si>
    <t>Želeč</t>
  </si>
  <si>
    <t>Raškovice</t>
  </si>
  <si>
    <t>Svazek obcí okresu Rakovník</t>
  </si>
  <si>
    <t>Záboří nad Labem</t>
  </si>
  <si>
    <t>Řasná</t>
  </si>
  <si>
    <t>Suchodol</t>
  </si>
  <si>
    <t>Mezina</t>
  </si>
  <si>
    <t>Fryčovice</t>
  </si>
  <si>
    <t>Přáslavice</t>
  </si>
  <si>
    <t>Skorotice</t>
  </si>
  <si>
    <t>Nečín</t>
  </si>
  <si>
    <t>Březí nad Oslavou</t>
  </si>
  <si>
    <t>Mirošov</t>
  </si>
  <si>
    <t>Kuklík</t>
  </si>
  <si>
    <t>Korno</t>
  </si>
  <si>
    <t>Zdice</t>
  </si>
  <si>
    <t>Kralice na Hané</t>
  </si>
  <si>
    <t>Provodovice</t>
  </si>
  <si>
    <t>Přibyslav</t>
  </si>
  <si>
    <t>Kalhov</t>
  </si>
  <si>
    <t>Jimramov</t>
  </si>
  <si>
    <t>Všechovice</t>
  </si>
  <si>
    <t>Uhřičice</t>
  </si>
  <si>
    <t>Jezernice</t>
  </si>
  <si>
    <t>Litvínov</t>
  </si>
  <si>
    <t>Rokycany</t>
  </si>
  <si>
    <t>Střítež</t>
  </si>
  <si>
    <t>Prosenice</t>
  </si>
  <si>
    <t>Kladno</t>
  </si>
  <si>
    <t>max. 83750</t>
  </si>
  <si>
    <t>Adamov</t>
  </si>
  <si>
    <t>Ubušínek</t>
  </si>
  <si>
    <t>Závada</t>
  </si>
  <si>
    <t>Zdětín</t>
  </si>
  <si>
    <t>Velké Opatovice</t>
  </si>
  <si>
    <t>Tmaň</t>
  </si>
  <si>
    <t>Žabonosy</t>
  </si>
  <si>
    <t>Obory</t>
  </si>
  <si>
    <t>Zadní Zhořec</t>
  </si>
  <si>
    <t>Radešín</t>
  </si>
  <si>
    <t>Nový Jimramov</t>
  </si>
  <si>
    <t>Kochánov</t>
  </si>
  <si>
    <t>Bohumín</t>
  </si>
  <si>
    <t>Obrubce</t>
  </si>
  <si>
    <t>Radotín</t>
  </si>
  <si>
    <t>Nový Jičín</t>
  </si>
  <si>
    <t>Otín</t>
  </si>
  <si>
    <t>Domašov u Šternberka</t>
  </si>
  <si>
    <t>Dolní Domaslavice</t>
  </si>
  <si>
    <t>Velké Hoštice</t>
  </si>
  <si>
    <t>Čechy</t>
  </si>
  <si>
    <t>Baška</t>
  </si>
  <si>
    <t>Norberčany</t>
  </si>
  <si>
    <t>Brodek u Přerova</t>
  </si>
  <si>
    <t>Rohozec</t>
  </si>
  <si>
    <t>Libodřice</t>
  </si>
  <si>
    <t>Luka</t>
  </si>
  <si>
    <t>Nová Hradečná</t>
  </si>
  <si>
    <t>Strukov</t>
  </si>
  <si>
    <t>Světlá Hora</t>
  </si>
  <si>
    <t>Dobrovice</t>
  </si>
  <si>
    <t>Třebušice</t>
  </si>
  <si>
    <t>Horní Bludovice</t>
  </si>
  <si>
    <t>Jakartovice</t>
  </si>
  <si>
    <t>Ostrava</t>
  </si>
  <si>
    <t>Slavkov</t>
  </si>
  <si>
    <t>Velká Polom</t>
  </si>
  <si>
    <t>Otaslavice</t>
  </si>
  <si>
    <t>Osoblaha</t>
  </si>
  <si>
    <t>Liboš</t>
  </si>
  <si>
    <t>Prostějov</t>
  </si>
  <si>
    <t>Nová pláň</t>
  </si>
  <si>
    <t>Klokočí</t>
  </si>
  <si>
    <t>Vídeň</t>
  </si>
  <si>
    <t>Jívoví</t>
  </si>
  <si>
    <t>Kotenčice</t>
  </si>
  <si>
    <t>Dobrá Voda</t>
  </si>
  <si>
    <t>Smědčice</t>
  </si>
  <si>
    <t>Žehušice</t>
  </si>
  <si>
    <t>Lučice</t>
  </si>
  <si>
    <t>Kralupy nad Vltavou</t>
  </si>
  <si>
    <t>Újezd</t>
  </si>
  <si>
    <t>Hať</t>
  </si>
  <si>
    <t>Rožmitál pod Třemšínem</t>
  </si>
  <si>
    <t>Příbram</t>
  </si>
  <si>
    <t>Tovačov</t>
  </si>
  <si>
    <t>Černá</t>
  </si>
  <si>
    <t>Třemošná</t>
  </si>
  <si>
    <t>Chrást</t>
  </si>
  <si>
    <t>Velký Beranov</t>
  </si>
  <si>
    <t>Radňoves</t>
  </si>
  <si>
    <t>Razová</t>
  </si>
  <si>
    <t>Smržice</t>
  </si>
  <si>
    <t>Ježená</t>
  </si>
  <si>
    <t>Jaroměřice nad Rokytnou</t>
  </si>
  <si>
    <t>Kluky</t>
  </si>
  <si>
    <t>Mysletice</t>
  </si>
  <si>
    <t>Velká Bíteš</t>
  </si>
  <si>
    <t>Litomyšl</t>
  </si>
  <si>
    <t>Olomouc</t>
  </si>
  <si>
    <t>Strahovice</t>
  </si>
  <si>
    <t>Těšetice</t>
  </si>
  <si>
    <t>Hořice</t>
  </si>
  <si>
    <t>Bělotín</t>
  </si>
  <si>
    <t>Vyškov</t>
  </si>
  <si>
    <t>Zbýšov</t>
  </si>
  <si>
    <t>Kozlovice</t>
  </si>
  <si>
    <t>Libušín</t>
  </si>
  <si>
    <t>Rosovice</t>
  </si>
  <si>
    <t>Josefův Důl</t>
  </si>
  <si>
    <t>Dolní Lomná</t>
  </si>
  <si>
    <t>Chýně</t>
  </si>
  <si>
    <t>Jenštejn</t>
  </si>
  <si>
    <t>Jesenice</t>
  </si>
  <si>
    <t>Jevany</t>
  </si>
  <si>
    <t>Jílové</t>
  </si>
  <si>
    <t>Jíloviště</t>
  </si>
  <si>
    <t>Jinočany</t>
  </si>
  <si>
    <t>Jirny</t>
  </si>
  <si>
    <t>Kamenice</t>
  </si>
  <si>
    <t>Káraný</t>
  </si>
  <si>
    <t>Karlík</t>
  </si>
  <si>
    <t>Klecany</t>
  </si>
  <si>
    <t>Klíčany</t>
  </si>
  <si>
    <t>Klínec</t>
  </si>
  <si>
    <t>Klokočná</t>
  </si>
  <si>
    <t>Klučov</t>
  </si>
  <si>
    <t>Kly</t>
  </si>
  <si>
    <t>Kněževes</t>
  </si>
  <si>
    <t>Konětopy</t>
  </si>
  <si>
    <t>Konojedy</t>
  </si>
  <si>
    <t>Korkyně</t>
  </si>
  <si>
    <t>Kostelec n. Č. l.</t>
  </si>
  <si>
    <t>Kostelec n/L</t>
  </si>
  <si>
    <t>Kostelec u Křížků</t>
  </si>
  <si>
    <t>Kostelní Hlavno</t>
  </si>
  <si>
    <t>Kouřim</t>
  </si>
  <si>
    <t>Kozojedy</t>
  </si>
  <si>
    <t>Kozomín</t>
  </si>
  <si>
    <t>Krhanice</t>
  </si>
  <si>
    <t>Krupá</t>
  </si>
  <si>
    <t>Křenek</t>
  </si>
  <si>
    <t>Křenice</t>
  </si>
  <si>
    <t>Kšely</t>
  </si>
  <si>
    <t>Kunice</t>
  </si>
  <si>
    <t>Květnice</t>
  </si>
  <si>
    <t>Lázně Toušeň</t>
  </si>
  <si>
    <t>Lety</t>
  </si>
  <si>
    <t>Lhota</t>
  </si>
  <si>
    <t>Libeř</t>
  </si>
  <si>
    <t>Líbeznice</t>
  </si>
  <si>
    <t>Libiš</t>
  </si>
  <si>
    <t>Líšnice</t>
  </si>
  <si>
    <t>Louňovice</t>
  </si>
  <si>
    <t>Lužce</t>
  </si>
  <si>
    <t>Malá Hraštice</t>
  </si>
  <si>
    <t>Malotice</t>
  </si>
  <si>
    <t>Máslovice</t>
  </si>
  <si>
    <t>Masojedy</t>
  </si>
  <si>
    <t>Měchenice</t>
  </si>
  <si>
    <t>Měšice</t>
  </si>
  <si>
    <t>Mezouň</t>
  </si>
  <si>
    <t>Mnichovice</t>
  </si>
  <si>
    <t>Modletice</t>
  </si>
  <si>
    <t>Mochov</t>
  </si>
  <si>
    <t>Mořina</t>
  </si>
  <si>
    <t>Mořinka</t>
  </si>
  <si>
    <t>Mratín</t>
  </si>
  <si>
    <t>Mrzky</t>
  </si>
  <si>
    <t>Mukařov</t>
  </si>
  <si>
    <t>Nehvizdy</t>
  </si>
  <si>
    <t>Nová Ves p/P</t>
  </si>
  <si>
    <t>Nový Knín</t>
  </si>
  <si>
    <t>Nový Vestec</t>
  </si>
  <si>
    <t>Nučice (KO)</t>
  </si>
  <si>
    <t>Nučice (PZ)</t>
  </si>
  <si>
    <t>Nupaky</t>
  </si>
  <si>
    <t>Obříství</t>
  </si>
  <si>
    <t>Odolena Voda</t>
  </si>
  <si>
    <t>Ohrobec</t>
  </si>
  <si>
    <t>Okrouhlo</t>
  </si>
  <si>
    <t>Oleška</t>
  </si>
  <si>
    <t>Ondřejov</t>
  </si>
  <si>
    <t>Panenské Břežany</t>
  </si>
  <si>
    <t>Petrov</t>
  </si>
  <si>
    <t>Petříkov</t>
  </si>
  <si>
    <t>Pohoří</t>
  </si>
  <si>
    <t>Polerady</t>
  </si>
  <si>
    <t>Popovičky</t>
  </si>
  <si>
    <t>Poříčany</t>
  </si>
  <si>
    <t>Postřižín</t>
  </si>
  <si>
    <t>Průhonice</t>
  </si>
  <si>
    <t>Předboj</t>
  </si>
  <si>
    <t>Přehvozdí</t>
  </si>
  <si>
    <t>Přezletice</t>
  </si>
  <si>
    <t>Přistoupim</t>
  </si>
  <si>
    <t>Přišimasy</t>
  </si>
  <si>
    <t>Psáry</t>
  </si>
  <si>
    <t>Ptice</t>
  </si>
  <si>
    <t>Radějovice</t>
  </si>
  <si>
    <t>Radonice</t>
  </si>
  <si>
    <t>Rostoklaty</t>
  </si>
  <si>
    <t>Roztoky</t>
  </si>
  <si>
    <t>Rudná</t>
  </si>
  <si>
    <t>Říčany</t>
  </si>
  <si>
    <t>Řitka</t>
  </si>
  <si>
    <t>Sibřina</t>
  </si>
  <si>
    <t>Skorkov</t>
  </si>
  <si>
    <t>Slapy</t>
  </si>
  <si>
    <t>Sluhy</t>
  </si>
  <si>
    <t>Sluštice</t>
  </si>
  <si>
    <t>Sojovice</t>
  </si>
  <si>
    <t>Strančice</t>
  </si>
  <si>
    <t>Struhařov</t>
  </si>
  <si>
    <t>Stříbrná Skalice</t>
  </si>
  <si>
    <t>Sudovo Hlavno</t>
  </si>
  <si>
    <t>Sulice</t>
  </si>
  <si>
    <t>Svárov</t>
  </si>
  <si>
    <t>Svémyslice</t>
  </si>
  <si>
    <t>Světice</t>
  </si>
  <si>
    <t>Svojetice</t>
  </si>
  <si>
    <t>Šestajovice</t>
  </si>
  <si>
    <t>Škvorec</t>
  </si>
  <si>
    <t>Štěchovice</t>
  </si>
  <si>
    <t>Štíhlice</t>
  </si>
  <si>
    <t>Tachlovice</t>
  </si>
  <si>
    <t>Tehov</t>
  </si>
  <si>
    <t>Tehovec</t>
  </si>
  <si>
    <t>Tismice</t>
  </si>
  <si>
    <t>Trnová</t>
  </si>
  <si>
    <t>Třebovle</t>
  </si>
  <si>
    <t>Tuchoměřice</t>
  </si>
  <si>
    <t>Tuchoraz</t>
  </si>
  <si>
    <t>Tuklaty</t>
  </si>
  <si>
    <t>Úhonice</t>
  </si>
  <si>
    <t>Újezdec</t>
  </si>
  <si>
    <t>Unhošť</t>
  </si>
  <si>
    <t>Úvaly</t>
  </si>
  <si>
    <t>Úžice</t>
  </si>
  <si>
    <t>Veleň</t>
  </si>
  <si>
    <t>Veliká Ves</t>
  </si>
  <si>
    <t>Velká Lečice</t>
  </si>
  <si>
    <t>Veltrusy</t>
  </si>
  <si>
    <t>Větrušice</t>
  </si>
  <si>
    <t>Vitice</t>
  </si>
  <si>
    <t>Vlkančice</t>
  </si>
  <si>
    <t>Vodochody</t>
  </si>
  <si>
    <t>Vojkovice</t>
  </si>
  <si>
    <t>Vonoklasy</t>
  </si>
  <si>
    <t>Voznice</t>
  </si>
  <si>
    <t>Vrátkov</t>
  </si>
  <si>
    <t>Všenory</t>
  </si>
  <si>
    <t>Všestary</t>
  </si>
  <si>
    <t>Všestudy</t>
  </si>
  <si>
    <t>Vysoký Újezd</t>
  </si>
  <si>
    <t>Vyšehořovice</t>
  </si>
  <si>
    <t>Výžerky</t>
  </si>
  <si>
    <t>Vyžlovka</t>
  </si>
  <si>
    <t>Zálezlice</t>
  </si>
  <si>
    <t>Zápy</t>
  </si>
  <si>
    <t>Zásmuky</t>
  </si>
  <si>
    <t>Zdiby</t>
  </si>
  <si>
    <t>Zlatá</t>
  </si>
  <si>
    <t>Zlatníky-Hodkovice</t>
  </si>
  <si>
    <t>Zlončice</t>
  </si>
  <si>
    <t>Zlonín</t>
  </si>
  <si>
    <t>Zlosyň</t>
  </si>
  <si>
    <t>Zvánovice</t>
  </si>
  <si>
    <t>Zvole</t>
  </si>
  <si>
    <t>Ždánice</t>
  </si>
  <si>
    <t>Holubice</t>
  </si>
  <si>
    <t>Horoměřice</t>
  </si>
  <si>
    <t>Hovorčovice</t>
  </si>
  <si>
    <t>Choteč</t>
  </si>
  <si>
    <t>Chvatěruby</t>
  </si>
  <si>
    <t>Chýnice</t>
  </si>
  <si>
    <t>Jeneč</t>
  </si>
  <si>
    <t>Kamnný Přívoz</t>
  </si>
  <si>
    <t>Kosoř</t>
  </si>
  <si>
    <t>Křížkový Újezd</t>
  </si>
  <si>
    <t>Kytín</t>
  </si>
  <si>
    <t>Lichoceves</t>
  </si>
  <si>
    <t>Mečeřín</t>
  </si>
  <si>
    <t>Mníšek pod Brdy</t>
  </si>
  <si>
    <t>Nová Ves</t>
  </si>
  <si>
    <t>Okoř</t>
  </si>
  <si>
    <t>Ořech</t>
  </si>
  <si>
    <t>Pyšely</t>
  </si>
  <si>
    <t>Roblín</t>
  </si>
  <si>
    <t>Řehelnice</t>
  </si>
  <si>
    <t>Sdružení obcí okresu Nymburk</t>
  </si>
  <si>
    <t>Statenice</t>
  </si>
  <si>
    <t>Svatý Jan pod Skalou</t>
  </si>
  <si>
    <t>Svazek obcí Uhlířské Janovice</t>
  </si>
  <si>
    <t>Svrkyně</t>
  </si>
  <si>
    <t>Třebotov</t>
  </si>
  <si>
    <t>Tursko</t>
  </si>
  <si>
    <t>Úholičky</t>
  </si>
  <si>
    <t>Únětice</t>
  </si>
  <si>
    <t>Velké Popovice</t>
  </si>
  <si>
    <t>Velké Přílepy</t>
  </si>
  <si>
    <t>Vestec</t>
  </si>
  <si>
    <t>Záhořany</t>
  </si>
  <si>
    <t>Zbuzany</t>
  </si>
  <si>
    <t>Zeleneč</t>
  </si>
  <si>
    <t>Strážek</t>
  </si>
  <si>
    <t>Břeclav</t>
  </si>
  <si>
    <t>Starý Plzenec</t>
  </si>
  <si>
    <t>Starkoč</t>
  </si>
  <si>
    <t>Palkovice</t>
  </si>
  <si>
    <t>Loděnice</t>
  </si>
  <si>
    <t>Blížkovice</t>
  </si>
  <si>
    <t>Velký Týnec</t>
  </si>
  <si>
    <t>Batelov</t>
  </si>
  <si>
    <t>Budišov nad Budišovkou</t>
  </si>
  <si>
    <t>Lhota u Lipníka</t>
  </si>
  <si>
    <t>Chvalíkovice</t>
  </si>
  <si>
    <t>Darkovice</t>
  </si>
  <si>
    <t>Konice</t>
  </si>
  <si>
    <t>Kutná Hora</t>
  </si>
  <si>
    <t>Hlubočec</t>
  </si>
  <si>
    <t>Dobříš</t>
  </si>
  <si>
    <t>Měňany</t>
  </si>
  <si>
    <t>Leština</t>
  </si>
  <si>
    <t>Hostomice</t>
  </si>
  <si>
    <t>Bohušice</t>
  </si>
  <si>
    <t>Račín</t>
  </si>
  <si>
    <t>Vršovice</t>
  </si>
  <si>
    <t>Dolní Hbity</t>
  </si>
  <si>
    <t>Řeka</t>
  </si>
  <si>
    <t>Dvorce</t>
  </si>
  <si>
    <t>Bruzovice</t>
  </si>
  <si>
    <t>Zbilidy</t>
  </si>
  <si>
    <t>Sněžné</t>
  </si>
  <si>
    <t>Údlice</t>
  </si>
  <si>
    <t>Chrustenice</t>
  </si>
  <si>
    <t>Tvrdkov</t>
  </si>
  <si>
    <t>Vrbno pod Pradědem</t>
  </si>
  <si>
    <t>Kaňovice</t>
  </si>
  <si>
    <t>Jiříkov</t>
  </si>
  <si>
    <t>Sklené nad Oslavou</t>
  </si>
  <si>
    <t>Hrotovice</t>
  </si>
  <si>
    <t>Oldřišov</t>
  </si>
  <si>
    <t>Široká Niva</t>
  </si>
  <si>
    <t>Žermanice</t>
  </si>
  <si>
    <t>Štěpánov nad Svratkou</t>
  </si>
  <si>
    <t>Štepánkovice</t>
  </si>
  <si>
    <t>Pelhřimov</t>
  </si>
  <si>
    <t>Buk</t>
  </si>
  <si>
    <t>Sdružení měst a obcí Jesenicka</t>
  </si>
  <si>
    <t>Dobrá</t>
  </si>
  <si>
    <t>Horní Moštěnice</t>
  </si>
  <si>
    <t>Dobřeň</t>
  </si>
  <si>
    <t>Kámen</t>
  </si>
  <si>
    <t>Milovice</t>
  </si>
  <si>
    <t>Věcov</t>
  </si>
  <si>
    <t>Věstín</t>
  </si>
  <si>
    <t>Dobrčice</t>
  </si>
  <si>
    <t>Úsobí</t>
  </si>
  <si>
    <t>Dolní Benešov</t>
  </si>
  <si>
    <t>Ústrašín</t>
  </si>
  <si>
    <t>Sdružení obcí Sedlčanska</t>
  </si>
  <si>
    <t>Moravské Budějovice</t>
  </si>
  <si>
    <t>Křelov - Břuchatín</t>
  </si>
  <si>
    <t>Kostelec na Hané</t>
  </si>
  <si>
    <t>Nové Město na Moravě</t>
  </si>
  <si>
    <t>Píšť</t>
  </si>
  <si>
    <t>Skřipov</t>
  </si>
  <si>
    <t>Bílčice</t>
  </si>
  <si>
    <t>Hrádek</t>
  </si>
  <si>
    <t>Svaté Pole</t>
  </si>
  <si>
    <t>Hradčany - Kobeřice</t>
  </si>
  <si>
    <t>Otice</t>
  </si>
  <si>
    <t>Vysoké Studnice</t>
  </si>
  <si>
    <t>Horní Lomná</t>
  </si>
  <si>
    <t xml:space="preserve">Slaný </t>
  </si>
  <si>
    <t>Pržno</t>
  </si>
  <si>
    <t>Labská Stráň</t>
  </si>
  <si>
    <t>Střítež nad Ludinou</t>
  </si>
  <si>
    <t>Bělá pod Bezdězem</t>
  </si>
  <si>
    <t>Určice</t>
  </si>
  <si>
    <t>Krmelín</t>
  </si>
  <si>
    <t>Domaželice</t>
  </si>
  <si>
    <t>Bukovno</t>
  </si>
  <si>
    <t>Černovice</t>
  </si>
  <si>
    <t>Stranecká Zhoř</t>
  </si>
  <si>
    <t>Radslavice</t>
  </si>
  <si>
    <t>Drahelčice</t>
  </si>
  <si>
    <t>Teplice</t>
  </si>
  <si>
    <t>Stříbrnice</t>
  </si>
  <si>
    <t>Skalička</t>
  </si>
  <si>
    <t>Polnička</t>
  </si>
  <si>
    <t>Svinaře</t>
  </si>
  <si>
    <t>Budišov</t>
  </si>
  <si>
    <t>Čechy pod Kosířem</t>
  </si>
  <si>
    <t>Poděbrady - sdružení obcí Nymburska</t>
  </si>
  <si>
    <t>Morávka</t>
  </si>
  <si>
    <t>Petrovice u Karviné</t>
  </si>
  <si>
    <t>Čeladná</t>
  </si>
  <si>
    <t>Třinec</t>
  </si>
  <si>
    <t>Malá Štáhle</t>
  </si>
  <si>
    <t>Šebkovice</t>
  </si>
  <si>
    <t>Srbce</t>
  </si>
  <si>
    <t>Třebíč</t>
  </si>
  <si>
    <t>Pazderna</t>
  </si>
  <si>
    <t>Horní Suchá</t>
  </si>
  <si>
    <t>Čáslav</t>
  </si>
  <si>
    <t>Dobroměřice</t>
  </si>
  <si>
    <t>Velké Janovice</t>
  </si>
  <si>
    <t>Obruby</t>
  </si>
  <si>
    <t>Bavoryně</t>
  </si>
  <si>
    <t>Maleč</t>
  </si>
  <si>
    <t>Cetyně</t>
  </si>
  <si>
    <t>Velké Losenice</t>
  </si>
  <si>
    <t>Planá</t>
  </si>
  <si>
    <t>Sdružení měst a obcí okresu Tábor</t>
  </si>
  <si>
    <t>Točník</t>
  </si>
  <si>
    <t>Troubky</t>
  </si>
  <si>
    <t>Horní Město</t>
  </si>
  <si>
    <t>Plaňany</t>
  </si>
  <si>
    <t>Podolí</t>
  </si>
  <si>
    <t>Bučovice</t>
  </si>
  <si>
    <t>Václavovice</t>
  </si>
  <si>
    <t>Rohov</t>
  </si>
  <si>
    <t>Babice</t>
  </si>
  <si>
    <t>Barchovice</t>
  </si>
  <si>
    <t>Bašť</t>
  </si>
  <si>
    <t>Bečváry</t>
  </si>
  <si>
    <t>Benebus</t>
  </si>
  <si>
    <t>Bojanovice</t>
  </si>
  <si>
    <t>Borek</t>
  </si>
  <si>
    <t>Bořanovice</t>
  </si>
  <si>
    <t>Brandýs nad Labem</t>
  </si>
  <si>
    <t>Bratřínov</t>
  </si>
  <si>
    <t>Brázdim</t>
  </si>
  <si>
    <t>Březí</t>
  </si>
  <si>
    <t>Březová-Oleško</t>
  </si>
  <si>
    <t>Břežany II</t>
  </si>
  <si>
    <t>Bubovice</t>
  </si>
  <si>
    <t>Buš</t>
  </si>
  <si>
    <t>Č. Újezd</t>
  </si>
  <si>
    <t>Č. Voděrady</t>
  </si>
  <si>
    <t>Čakovičky</t>
  </si>
  <si>
    <t>Čelákovice</t>
  </si>
  <si>
    <t>Černolice</t>
  </si>
  <si>
    <t>Černošice</t>
  </si>
  <si>
    <t>Český Brod</t>
  </si>
  <si>
    <t>Čestlice</t>
  </si>
  <si>
    <t>Loket</t>
  </si>
  <si>
    <t>Vřesina</t>
  </si>
  <si>
    <t>Neumětely</t>
  </si>
  <si>
    <t>Dolní Bousov</t>
  </si>
  <si>
    <t>Melč</t>
  </si>
  <si>
    <t>Jámy</t>
  </si>
  <si>
    <t>Nížkov</t>
  </si>
  <si>
    <t>Držovice</t>
  </si>
  <si>
    <t>Beroun</t>
  </si>
  <si>
    <t>Velké Meziříčí</t>
  </si>
  <si>
    <t>Mikulov na Moravě</t>
  </si>
  <si>
    <t>Nová Ves u Nového Města na Moravě</t>
  </si>
  <si>
    <t>Alojzov</t>
  </si>
  <si>
    <t>Těrlicko</t>
  </si>
  <si>
    <t>Písek</t>
  </si>
  <si>
    <t>Písečná</t>
  </si>
  <si>
    <t>Lukavec</t>
  </si>
  <si>
    <t>Luká</t>
  </si>
  <si>
    <t>Pavlov</t>
  </si>
  <si>
    <t>Štíty</t>
  </si>
  <si>
    <t>Jablonná</t>
  </si>
  <si>
    <t>Protivanov</t>
  </si>
  <si>
    <t>Lichnov</t>
  </si>
  <si>
    <t>Nesvačily</t>
  </si>
  <si>
    <t>Chlístovice</t>
  </si>
  <si>
    <t>Radešínská Svratka</t>
  </si>
  <si>
    <t xml:space="preserve">Nové Veselí </t>
  </si>
  <si>
    <t>Uhelná Příbram</t>
  </si>
  <si>
    <t>Katusice</t>
  </si>
  <si>
    <t>Vyskytná nad Jihlavou</t>
  </si>
  <si>
    <t>Žatec</t>
  </si>
  <si>
    <t>Libice nad Doubravou</t>
  </si>
  <si>
    <t>Bochoř</t>
  </si>
  <si>
    <t>Lhota u Příbramě</t>
  </si>
  <si>
    <t>Slatinice</t>
  </si>
  <si>
    <t>Mělník</t>
  </si>
  <si>
    <t>Kyšice</t>
  </si>
  <si>
    <t>Kozmice</t>
  </si>
  <si>
    <t>Studeněves</t>
  </si>
  <si>
    <t>Nové Dvory</t>
  </si>
  <si>
    <t>Havlíčkův Brod</t>
  </si>
  <si>
    <t>Dobrovítov</t>
  </si>
  <si>
    <t>Lísek</t>
  </si>
  <si>
    <t>Krokočín</t>
  </si>
  <si>
    <t>Jamné</t>
  </si>
  <si>
    <t>Chodov</t>
  </si>
  <si>
    <t>Řečice</t>
  </si>
  <si>
    <t>Hrabůvka</t>
  </si>
  <si>
    <t>Lovčovice</t>
  </si>
  <si>
    <t>Branka u Opavy</t>
  </si>
  <si>
    <t>Kobeřice</t>
  </si>
  <si>
    <t>Cvrčovice</t>
  </si>
  <si>
    <t>Jihlava</t>
  </si>
  <si>
    <t>Řisuty</t>
  </si>
  <si>
    <t>Neratovice</t>
  </si>
  <si>
    <t>Žleby</t>
  </si>
  <si>
    <t>Potštát</t>
  </si>
  <si>
    <t>Ludmírov</t>
  </si>
  <si>
    <t>Olbramice</t>
  </si>
  <si>
    <t>Polkovice</t>
  </si>
  <si>
    <t>Dukovany</t>
  </si>
  <si>
    <t>Radíkov</t>
  </si>
  <si>
    <t>Krasov</t>
  </si>
  <si>
    <t>Vansdorf</t>
  </si>
  <si>
    <t>Chyňava</t>
  </si>
  <si>
    <t>Droužkovice</t>
  </si>
  <si>
    <t>Špičky</t>
  </si>
  <si>
    <t>Kochánky</t>
  </si>
  <si>
    <t>Velký Újezd</t>
  </si>
  <si>
    <t>Jičín</t>
  </si>
  <si>
    <t>Chotěbuz</t>
  </si>
  <si>
    <t>Klatovy</t>
  </si>
  <si>
    <t>Chotusice</t>
  </si>
  <si>
    <t>Osové</t>
  </si>
  <si>
    <t>Lazníčky</t>
  </si>
  <si>
    <t>Vidov</t>
  </si>
  <si>
    <t>Bochovice</t>
  </si>
  <si>
    <t>Lužice</t>
  </si>
  <si>
    <t>Mikroregion Zbraslavicko a sdružené obce</t>
  </si>
  <si>
    <t>Znojmo</t>
  </si>
  <si>
    <t>Milíkov</t>
  </si>
  <si>
    <t>Němčice</t>
  </si>
  <si>
    <t>Ludgeřovice</t>
  </si>
  <si>
    <t>Strakonice</t>
  </si>
  <si>
    <t>Ludvíkov</t>
  </si>
  <si>
    <t>Toušice</t>
  </si>
  <si>
    <t>Mikroregion Košetice</t>
  </si>
  <si>
    <t>Košetice</t>
  </si>
  <si>
    <t>Stebno</t>
  </si>
  <si>
    <t>Mosty u Jablunkova</t>
  </si>
  <si>
    <t>Kněžice</t>
  </si>
  <si>
    <t>Olšovec</t>
  </si>
  <si>
    <t>Tučín</t>
  </si>
  <si>
    <t>Česká Lípa</t>
  </si>
  <si>
    <t>Občov</t>
  </si>
  <si>
    <t>Senice na Hané</t>
  </si>
  <si>
    <t>Hladov</t>
  </si>
  <si>
    <t>Třebichovice</t>
  </si>
  <si>
    <t>Kostníky</t>
  </si>
  <si>
    <t>Třebelovice</t>
  </si>
  <si>
    <t>Litovel</t>
  </si>
  <si>
    <t>Sirákov</t>
  </si>
  <si>
    <t>Málkov</t>
  </si>
  <si>
    <t>Krchleby</t>
  </si>
  <si>
    <t>Žáky</t>
  </si>
  <si>
    <t>Polom</t>
  </si>
  <si>
    <t>Stonava</t>
  </si>
  <si>
    <t>Letkov</t>
  </si>
  <si>
    <t>Valašské Meziříčí</t>
  </si>
  <si>
    <t>Pacov</t>
  </si>
  <si>
    <t>Roudnice nad Labem</t>
  </si>
  <si>
    <t>Andělská Hora</t>
  </si>
  <si>
    <t>Plzeň</t>
  </si>
  <si>
    <t>Předín</t>
  </si>
  <si>
    <t>Sukorady</t>
  </si>
  <si>
    <t>Sedliště</t>
  </si>
  <si>
    <t>Štětí</t>
  </si>
  <si>
    <t>Křišťanovice</t>
  </si>
  <si>
    <t>Hnojník</t>
  </si>
  <si>
    <t>Cholina</t>
  </si>
  <si>
    <t>Hlubočky</t>
  </si>
  <si>
    <t>Dobroslavice</t>
  </si>
  <si>
    <t>Tvorovice</t>
  </si>
  <si>
    <t>Lipník nad Bečvou</t>
  </si>
  <si>
    <t>Kamenná</t>
  </si>
  <si>
    <t>Žamberk</t>
  </si>
  <si>
    <t>Hošťálkovy</t>
  </si>
  <si>
    <t>Kouty</t>
  </si>
  <si>
    <t>Doloplazy</t>
  </si>
  <si>
    <t>Pokojov</t>
  </si>
  <si>
    <t>Pustá Polom</t>
  </si>
  <si>
    <t>Dýšina</t>
  </si>
  <si>
    <t>Mnichovo Hradiště</t>
  </si>
  <si>
    <t>Sdružení Bene Bus</t>
  </si>
  <si>
    <t>Kozolupy</t>
  </si>
  <si>
    <t>Medlov</t>
  </si>
  <si>
    <t>Panenská Rozsíčka</t>
  </si>
  <si>
    <t>Náklo</t>
  </si>
  <si>
    <t>Bzová</t>
  </si>
  <si>
    <t>Bítovčice</t>
  </si>
  <si>
    <t>Rusín</t>
  </si>
  <si>
    <t>Vsetín</t>
  </si>
  <si>
    <t>Olšany u Prostějova</t>
  </si>
  <si>
    <t>Rakov</t>
  </si>
  <si>
    <t>Pyšel</t>
  </si>
  <si>
    <t>Předměřice nad Jizerou</t>
  </si>
  <si>
    <t>Děčín</t>
  </si>
  <si>
    <t>Želatovice</t>
  </si>
  <si>
    <t>Svazek obcí regionu Hořovicka</t>
  </si>
  <si>
    <t>Police u Jemnice</t>
  </si>
  <si>
    <t>Šilheřovice</t>
  </si>
  <si>
    <t>Rokytnice nad Rokytnou</t>
  </si>
  <si>
    <t>Veselý Žďár</t>
  </si>
  <si>
    <t>Býkov - Laryšov</t>
  </si>
  <si>
    <t>Přepeře</t>
  </si>
  <si>
    <t>Malý Beranov</t>
  </si>
  <si>
    <t>Šimanov</t>
  </si>
  <si>
    <t>Škrdlovice</t>
  </si>
  <si>
    <t>Ostrov nad Oslavou</t>
  </si>
  <si>
    <t>Most</t>
  </si>
  <si>
    <t>Rožná</t>
  </si>
  <si>
    <t>Daskabát</t>
  </si>
  <si>
    <t>Kozlov</t>
  </si>
  <si>
    <t>Krnov</t>
  </si>
  <si>
    <t>Bory</t>
  </si>
  <si>
    <t>Opatov na Moravě</t>
  </si>
  <si>
    <t>Blansko</t>
  </si>
  <si>
    <t>Klobuky</t>
  </si>
  <si>
    <t>Svojšice</t>
  </si>
  <si>
    <t>Radkovice u Hrotovic</t>
  </si>
  <si>
    <t>Rudolec</t>
  </si>
  <si>
    <t>Dolní Rožínka</t>
  </si>
  <si>
    <t>Orlová</t>
  </si>
  <si>
    <t>Chotěboř</t>
  </si>
  <si>
    <t>Puklice</t>
  </si>
  <si>
    <t>Dětmarovice</t>
  </si>
  <si>
    <t>Brantice</t>
  </si>
  <si>
    <t>Smilovice</t>
  </si>
  <si>
    <t>Staré Město</t>
  </si>
  <si>
    <t>Ondratice</t>
  </si>
  <si>
    <t>Ludvíkovice</t>
  </si>
  <si>
    <t>Ptení</t>
  </si>
  <si>
    <t>Semtěš</t>
  </si>
  <si>
    <t>Vítkov</t>
  </si>
  <si>
    <t>Přelouč</t>
  </si>
  <si>
    <t>Jivina</t>
  </si>
  <si>
    <t>Hlučín</t>
  </si>
  <si>
    <t>Adamov (obec)</t>
  </si>
  <si>
    <t>Mrsklesy</t>
  </si>
  <si>
    <t>Potěhy</t>
  </si>
  <si>
    <t>Zubří</t>
  </si>
  <si>
    <t>Karlov</t>
  </si>
  <si>
    <t>Strachujov</t>
  </si>
  <si>
    <t>Lhotka u Litultovic</t>
  </si>
  <si>
    <t>Svazek obcí Haberska</t>
  </si>
  <si>
    <t>Bohuslávky</t>
  </si>
  <si>
    <t>Oborná</t>
  </si>
  <si>
    <t>Čechtín</t>
  </si>
  <si>
    <t>Vyšní Lhoty</t>
  </si>
  <si>
    <t>Dřínov</t>
  </si>
  <si>
    <t>Lípa</t>
  </si>
  <si>
    <t>Suchomasty</t>
  </si>
  <si>
    <t>Služovice</t>
  </si>
  <si>
    <t>Stará Ves</t>
  </si>
  <si>
    <t>Šenov</t>
  </si>
  <si>
    <t>Velká Bystřice</t>
  </si>
  <si>
    <t>Chomutov</t>
  </si>
  <si>
    <t>Březnice</t>
  </si>
  <si>
    <t>Petrovice</t>
  </si>
  <si>
    <t>Mrákotín</t>
  </si>
  <si>
    <t>Okrouhlice</t>
  </si>
  <si>
    <t>Slezské Rudotice</t>
  </si>
  <si>
    <t>Zruč nad Sázavou</t>
  </si>
  <si>
    <t>Čáslavice</t>
  </si>
  <si>
    <t>Těchlovice</t>
  </si>
  <si>
    <t>Pardubice</t>
  </si>
  <si>
    <t>Malé Hradisko</t>
  </si>
  <si>
    <t>Skuhrov</t>
  </si>
  <si>
    <t>Olešná</t>
  </si>
  <si>
    <t>Staříč</t>
  </si>
  <si>
    <t>Bocanovice</t>
  </si>
  <si>
    <t>Mokrovraty</t>
  </si>
  <si>
    <t>Tachov</t>
  </si>
  <si>
    <t>Bukovec</t>
  </si>
  <si>
    <t>Suchdol</t>
  </si>
  <si>
    <t>Ujčov</t>
  </si>
  <si>
    <t>Světlá nad Sázavou</t>
  </si>
  <si>
    <t>LIBAVÁ - vojenský újezd</t>
  </si>
  <si>
    <t>Majetín</t>
  </si>
  <si>
    <t>Koněprusy</t>
  </si>
  <si>
    <t>Mohelnice</t>
  </si>
  <si>
    <t>Bělkovice - Lašťany</t>
  </si>
  <si>
    <t>Hněvošice</t>
  </si>
  <si>
    <t>Zlín</t>
  </si>
  <si>
    <t>Přestavlky u Přerova</t>
  </si>
  <si>
    <t>Horní Benešov</t>
  </si>
  <si>
    <t>Oslavice</t>
  </si>
  <si>
    <t>Hradec nad Moravicí</t>
  </si>
  <si>
    <t>Arnoltice</t>
  </si>
  <si>
    <t>Křesetice</t>
  </si>
  <si>
    <t>Kaliště</t>
  </si>
  <si>
    <t>Dlouhé</t>
  </si>
  <si>
    <t>Tetín</t>
  </si>
  <si>
    <t>Polná</t>
  </si>
  <si>
    <t>Kozlov (Křižanov)</t>
  </si>
  <si>
    <t>Hvězdoňovice</t>
  </si>
  <si>
    <t>Dolany</t>
  </si>
  <si>
    <t>Beňov</t>
  </si>
  <si>
    <t>Křídla</t>
  </si>
  <si>
    <t>Horušice</t>
  </si>
  <si>
    <t>Milín</t>
  </si>
  <si>
    <t>Vělopolí</t>
  </si>
  <si>
    <t>Zábřeh (MHD + 28 obcí linková doprava)</t>
  </si>
  <si>
    <t>Přeštice</t>
  </si>
  <si>
    <t>Biskupice</t>
  </si>
  <si>
    <t>Jirkov</t>
  </si>
  <si>
    <t>Dlouhá Brtnice</t>
  </si>
  <si>
    <t>Třanovice</t>
  </si>
  <si>
    <t>Nový Rychnov</t>
  </si>
  <si>
    <t>Mikroregion Zbraslavicko</t>
  </si>
  <si>
    <t>Bohuslavice</t>
  </si>
  <si>
    <t>Nová Říše</t>
  </si>
  <si>
    <t>Železniční doprava na dráze celostátní a regionální</t>
  </si>
  <si>
    <t>Ostatní drážní doprava</t>
  </si>
  <si>
    <t>Silniční doprava</t>
  </si>
  <si>
    <t>Objednatel</t>
  </si>
  <si>
    <t>Jihočeský kraj</t>
  </si>
  <si>
    <t>Jihomoravský kraj</t>
  </si>
  <si>
    <t>Karlovarský kraj</t>
  </si>
  <si>
    <t>Královehradecký kraj</t>
  </si>
  <si>
    <t>Kraj Vysočina</t>
  </si>
  <si>
    <t>Praha</t>
  </si>
  <si>
    <t>Plzeňský kraj</t>
  </si>
  <si>
    <t>Pardubický kraj</t>
  </si>
  <si>
    <t>Zlínský kraj</t>
  </si>
  <si>
    <t>Moravskoslezský kraj</t>
  </si>
  <si>
    <t>Ústecký kraj</t>
  </si>
  <si>
    <t>Středočeský kraj</t>
  </si>
  <si>
    <t>Olomoucký kraj</t>
  </si>
  <si>
    <t>Liberecký kraj</t>
  </si>
  <si>
    <t>Čisovice</t>
  </si>
  <si>
    <t>Davle</t>
  </si>
  <si>
    <t>Dobročovice</t>
  </si>
  <si>
    <t>Dobrovíz</t>
  </si>
  <si>
    <t>Dobřejovice</t>
  </si>
  <si>
    <t>Dobříč</t>
  </si>
  <si>
    <t>Dobřichovice</t>
  </si>
  <si>
    <t>Dolní Břežany</t>
  </si>
  <si>
    <t>Doubek</t>
  </si>
  <si>
    <t>Doubravčice</t>
  </si>
  <si>
    <t>Dřísy</t>
  </si>
  <si>
    <t>Herink</t>
  </si>
  <si>
    <t>Hlásná Třebáň</t>
  </si>
  <si>
    <t>Hlavenec</t>
  </si>
  <si>
    <t>Horní Kruty</t>
  </si>
  <si>
    <t>Horoušany</t>
  </si>
  <si>
    <t>Hostín</t>
  </si>
  <si>
    <t>Hostivice</t>
  </si>
  <si>
    <t>Hostouň</t>
  </si>
  <si>
    <t>Hradešín</t>
  </si>
  <si>
    <t>Hradištko</t>
  </si>
  <si>
    <t>Hrusice</t>
  </si>
  <si>
    <t>Husinec</t>
  </si>
  <si>
    <t>Hvozdnice</t>
  </si>
  <si>
    <t>Chlumín</t>
  </si>
  <si>
    <t>Chrášťany (KO)</t>
  </si>
  <si>
    <t>Chrášťany (PZ)</t>
  </si>
  <si>
    <t>Vysočina</t>
  </si>
  <si>
    <t>Tuněchody</t>
  </si>
  <si>
    <t>Klimkovice</t>
  </si>
  <si>
    <t>Neplachovice</t>
  </si>
  <si>
    <t>Sudice</t>
  </si>
  <si>
    <t>Sdružení obcí Jablonecka</t>
  </si>
  <si>
    <t>Hlavnice</t>
  </si>
  <si>
    <t xml:space="preserve"> </t>
  </si>
  <si>
    <t>Uhlířov</t>
  </si>
  <si>
    <t>Horní Lhota</t>
  </si>
  <si>
    <t>Velopoli</t>
  </si>
  <si>
    <t>Staré Hamry</t>
  </si>
  <si>
    <t>Raduň</t>
  </si>
  <si>
    <t>Metylovice</t>
  </si>
  <si>
    <t>Nová Ves u Bakova</t>
  </si>
  <si>
    <t>Brandýsek</t>
  </si>
  <si>
    <t>Karviná</t>
  </si>
  <si>
    <t>Dolní Životice</t>
  </si>
  <si>
    <t>Velké Přítočno</t>
  </si>
  <si>
    <t>Jablunkov</t>
  </si>
  <si>
    <t>Osečany</t>
  </si>
  <si>
    <t>Jablonec nad Nisou</t>
  </si>
  <si>
    <t>Želechovice nad Dřevnicí</t>
  </si>
  <si>
    <t>Stará Huť</t>
  </si>
  <si>
    <t>Kokory</t>
  </si>
  <si>
    <t>Zduchovice</t>
  </si>
  <si>
    <t>Vilémov</t>
  </si>
  <si>
    <t>Jabloňov</t>
  </si>
  <si>
    <t>Číčovice</t>
  </si>
  <si>
    <t>Chrudim</t>
  </si>
  <si>
    <t>Pňovice</t>
  </si>
  <si>
    <t>Louny</t>
  </si>
  <si>
    <t>Dolní Tošanovice</t>
  </si>
  <si>
    <t>Kolín</t>
  </si>
  <si>
    <t>Vinařice</t>
  </si>
  <si>
    <t>Šumperk</t>
  </si>
  <si>
    <t>Pchery</t>
  </si>
  <si>
    <t>Mikroregion Radonicko</t>
  </si>
  <si>
    <t>Klenovice na Hané</t>
  </si>
  <si>
    <t>Petřvald</t>
  </si>
  <si>
    <t>Sezemice</t>
  </si>
  <si>
    <t>Frýdlant nad Ostravicí</t>
  </si>
  <si>
    <t>Chuchelná</t>
  </si>
  <si>
    <t>Litoměřice</t>
  </si>
  <si>
    <t>Rozstání</t>
  </si>
  <si>
    <t>Hlásnice</t>
  </si>
  <si>
    <t>Horka</t>
  </si>
  <si>
    <t>Brušperk</t>
  </si>
  <si>
    <t>Budeč</t>
  </si>
  <si>
    <t>Ostravice</t>
  </si>
  <si>
    <t>Hrubčice</t>
  </si>
  <si>
    <t>Janovice</t>
  </si>
  <si>
    <t>Dolní Libochová</t>
  </si>
  <si>
    <t>Horní Tošanovice</t>
  </si>
  <si>
    <t>Včelná</t>
  </si>
  <si>
    <t>Bouzov</t>
  </si>
  <si>
    <t>Vrdy</t>
  </si>
  <si>
    <t>Jince (Jince, Křešín, Čenkov, Hluboš, Trhové Dušníky)</t>
  </si>
  <si>
    <t>Lutín</t>
  </si>
  <si>
    <t>Ústí</t>
  </si>
  <si>
    <t>Turnov</t>
  </si>
  <si>
    <t>Bystřice nad Pernštejnem</t>
  </si>
  <si>
    <t>Řepiště</t>
  </si>
  <si>
    <t>Albrechtice</t>
  </si>
  <si>
    <t>Mikulovice</t>
  </si>
  <si>
    <t>Kytlice</t>
  </si>
  <si>
    <t>Daleké Dušníky</t>
  </si>
  <si>
    <t>Bakov nad Jizerou</t>
  </si>
  <si>
    <t>Soběšovice</t>
  </si>
  <si>
    <t>Obecnice</t>
  </si>
  <si>
    <t>Radostín</t>
  </si>
  <si>
    <t>Ústí nad Labem</t>
  </si>
  <si>
    <t>Hrčava</t>
  </si>
  <si>
    <t>Měřín</t>
  </si>
  <si>
    <t>Stará Říše</t>
  </si>
  <si>
    <t>Hraběšín</t>
  </si>
  <si>
    <t>Cejle</t>
  </si>
  <si>
    <t>Havířov</t>
  </si>
  <si>
    <t>Lovosice</t>
  </si>
  <si>
    <t>Ústín</t>
  </si>
  <si>
    <t>Ždírec nad Doubravou</t>
  </si>
  <si>
    <t>Český Těšín</t>
  </si>
  <si>
    <t>Tovéř</t>
  </si>
  <si>
    <t>Lučina</t>
  </si>
  <si>
    <t>Košařiska</t>
  </si>
  <si>
    <t>Hukvaldy</t>
  </si>
  <si>
    <t>Horní Krupá</t>
  </si>
  <si>
    <t>Mohelno</t>
  </si>
  <si>
    <t>Plandry</t>
  </si>
  <si>
    <t>Brtnice</t>
  </si>
  <si>
    <t>Červenka</t>
  </si>
  <si>
    <t>Sejřek</t>
  </si>
  <si>
    <t>Paršovice</t>
  </si>
  <si>
    <t>Krásná</t>
  </si>
  <si>
    <t>Kojetice</t>
  </si>
  <si>
    <t>Těchobuz</t>
  </si>
  <si>
    <t>Boršov</t>
  </si>
  <si>
    <t>Dušejov</t>
  </si>
  <si>
    <t>Vratimov</t>
  </si>
  <si>
    <t>Hvozd</t>
  </si>
  <si>
    <t>Račice-Pístovice</t>
  </si>
  <si>
    <t>Luštěnice</t>
  </si>
  <si>
    <t>Sobíšky</t>
  </si>
  <si>
    <t>Oplocany</t>
  </si>
  <si>
    <t>Šlapanov</t>
  </si>
  <si>
    <t>Knovíz</t>
  </si>
  <si>
    <t>Staré Hodějovice</t>
  </si>
  <si>
    <t>Osek</t>
  </si>
  <si>
    <t>Cikháj</t>
  </si>
  <si>
    <t>Hradečno</t>
  </si>
  <si>
    <t>Ledeč nad Sázavou</t>
  </si>
  <si>
    <t>Přerov</t>
  </si>
  <si>
    <t>Domamil</t>
  </si>
  <si>
    <t>Dobrá Voda u Českých Budějovic</t>
  </si>
  <si>
    <t>Smečno</t>
  </si>
  <si>
    <t>Bratříkovice</t>
  </si>
  <si>
    <t>Slavíkovice</t>
  </si>
  <si>
    <t>Čavisov</t>
  </si>
  <si>
    <t>Dětkovice</t>
  </si>
  <si>
    <t>Nová Ves nad Lužnicí</t>
  </si>
  <si>
    <t>Loučany</t>
  </si>
  <si>
    <t>Zbinohy</t>
  </si>
  <si>
    <t>Hrdějovice</t>
  </si>
  <si>
    <t>Rančířov</t>
  </si>
  <si>
    <t>Líšná</t>
  </si>
  <si>
    <t>Děhylov</t>
  </si>
  <si>
    <t>Vejprnice</t>
  </si>
  <si>
    <t>Březsko</t>
  </si>
  <si>
    <t>Bílá Lhota</t>
  </si>
  <si>
    <t>Osek nad Bečvou</t>
  </si>
  <si>
    <t>Sedlec</t>
  </si>
  <si>
    <t>Rychnov nad Kněžnou</t>
  </si>
  <si>
    <t>Milíčov</t>
  </si>
  <si>
    <t>Liberec</t>
  </si>
  <si>
    <t>Hybrálec</t>
  </si>
  <si>
    <t>Hradec Králové</t>
  </si>
  <si>
    <t>Krátká Ves</t>
  </si>
  <si>
    <t>Bystročice</t>
  </si>
  <si>
    <t>Libomyšl</t>
  </si>
  <si>
    <t>Frýdek-Místek</t>
  </si>
  <si>
    <t>Nová Ves u Chotěboře</t>
  </si>
  <si>
    <t>Dvůr Králové nad Labem</t>
  </si>
  <si>
    <t>Vrchlabí</t>
  </si>
  <si>
    <t>Nelešovice</t>
  </si>
  <si>
    <t>Horní Těšice</t>
  </si>
  <si>
    <t>Červené Pečky</t>
  </si>
  <si>
    <t>Haňovice</t>
  </si>
  <si>
    <t>Čečkovice</t>
  </si>
  <si>
    <t>Račice</t>
  </si>
  <si>
    <t>Rudolfov</t>
  </si>
  <si>
    <t>Malá Losenice</t>
  </si>
  <si>
    <t>Litultovice</t>
  </si>
  <si>
    <t>Čelechovice</t>
  </si>
  <si>
    <t>Klopotovice</t>
  </si>
  <si>
    <t>Polepy</t>
  </si>
  <si>
    <t>Partutovice</t>
  </si>
  <si>
    <t>Rozsah objednávky (v km)</t>
  </si>
  <si>
    <t>Kompenzace (v Kč)</t>
  </si>
  <si>
    <t>Průměrná sazba (v Kč/km)</t>
  </si>
  <si>
    <t>Ministerstvo dopravy</t>
  </si>
  <si>
    <t>Objednávka obce celkem</t>
  </si>
  <si>
    <t>Objednávka kraje celkem</t>
  </si>
  <si>
    <t>Součet</t>
  </si>
  <si>
    <t>Bolatice</t>
  </si>
  <si>
    <t>Třeboň</t>
  </si>
  <si>
    <t>Objednávka stát MD celkem</t>
  </si>
  <si>
    <t>Objednávka stát MO celkem</t>
  </si>
  <si>
    <t>Objednávka hl. m. Praha</t>
  </si>
  <si>
    <t>Celková kompenzace (v Kč)</t>
  </si>
  <si>
    <t>Šumvald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</si>
</sst>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0000"/>
  </numFmts>
  <fonts count="1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5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3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5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7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8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7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8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9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1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11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12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11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12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13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14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13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15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16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17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9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18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19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19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2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21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22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6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7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13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9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1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11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15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16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22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19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18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10" borderId="1" xfId="0" applyNumberFormat="1" applyFont="1" applyFill="1" applyBorder="1" applyAlignment="1" applyProtection="1">
      <alignment vertical="center" wrapText="1"/>
      <protection locked="0"/>
    </xf>
    <xf numFmtId="3" fontId="2" fillId="13" borderId="1" xfId="0" applyNumberFormat="1" applyFont="1" applyFill="1" applyBorder="1" applyAlignment="1" applyProtection="1">
      <alignment vertical="center" wrapText="1"/>
      <protection locked="0"/>
    </xf>
    <xf numFmtId="3" fontId="2" fillId="2" borderId="1" xfId="0" applyNumberFormat="1" applyFont="1" applyFill="1" applyBorder="1" applyAlignment="1" applyProtection="1">
      <alignment vertical="center" wrapText="1"/>
      <protection locked="0"/>
    </xf>
    <xf numFmtId="3" fontId="2" fillId="7" borderId="1" xfId="0" applyNumberFormat="1" applyFont="1" applyFill="1" applyBorder="1" applyAlignment="1" applyProtection="1">
      <alignment vertical="center" wrapText="1"/>
      <protection locked="0"/>
    </xf>
    <xf numFmtId="3" fontId="2" fillId="8" borderId="1" xfId="0" applyNumberFormat="1" applyFont="1" applyFill="1" applyBorder="1" applyAlignment="1" applyProtection="1">
      <alignment vertical="center" wrapText="1"/>
      <protection locked="0"/>
    </xf>
    <xf numFmtId="3" fontId="2" fillId="11" borderId="1" xfId="0" applyNumberFormat="1" applyFont="1" applyFill="1" applyBorder="1" applyAlignment="1" applyProtection="1">
      <alignment vertical="center" wrapText="1"/>
      <protection locked="0"/>
    </xf>
    <xf numFmtId="3" fontId="2" fillId="12" borderId="1" xfId="0" applyNumberFormat="1" applyFont="1" applyFill="1" applyBorder="1" applyAlignment="1" applyProtection="1">
      <alignment vertical="center" wrapText="1"/>
      <protection locked="0"/>
    </xf>
    <xf numFmtId="3" fontId="2" fillId="9" borderId="1" xfId="0" applyNumberFormat="1" applyFont="1" applyFill="1" applyBorder="1" applyAlignment="1" applyProtection="1">
      <alignment vertical="center" wrapText="1"/>
      <protection locked="0"/>
    </xf>
    <xf numFmtId="3" fontId="2" fillId="17" borderId="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3" fontId="2" fillId="5" borderId="1" xfId="0" applyNumberFormat="1" applyFont="1" applyFill="1" applyBorder="1" applyAlignment="1">
      <alignment horizontal="right" wrapText="1"/>
    </xf>
    <xf numFmtId="3" fontId="2" fillId="5" borderId="1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3" fontId="2" fillId="6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3" fontId="2" fillId="7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>
      <alignment horizontal="left" vertical="top" wrapText="1"/>
    </xf>
    <xf numFmtId="3" fontId="6" fillId="7" borderId="1" xfId="0" applyNumberFormat="1" applyFont="1" applyFill="1" applyBorder="1" applyAlignment="1">
      <alignment horizontal="right" vertical="center" wrapText="1"/>
    </xf>
    <xf numFmtId="0" fontId="7" fillId="9" borderId="1" xfId="0" applyFont="1" applyFill="1" applyBorder="1" applyAlignment="1">
      <alignment wrapText="1"/>
    </xf>
    <xf numFmtId="3" fontId="2" fillId="9" borderId="1" xfId="0" applyNumberFormat="1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7" fillId="10" borderId="1" xfId="0" applyFont="1" applyFill="1" applyBorder="1" applyAlignment="1">
      <alignment wrapText="1"/>
    </xf>
    <xf numFmtId="3" fontId="2" fillId="10" borderId="1" xfId="0" applyNumberFormat="1" applyFont="1" applyFill="1" applyBorder="1" applyAlignment="1">
      <alignment wrapText="1"/>
    </xf>
    <xf numFmtId="0" fontId="2" fillId="10" borderId="1" xfId="0" applyFont="1" applyFill="1" applyBorder="1" applyAlignment="1">
      <alignment wrapText="1"/>
    </xf>
    <xf numFmtId="0" fontId="7" fillId="11" borderId="1" xfId="0" applyFont="1" applyFill="1" applyBorder="1" applyAlignment="1">
      <alignment wrapText="1"/>
    </xf>
    <xf numFmtId="3" fontId="2" fillId="11" borderId="1" xfId="0" applyNumberFormat="1" applyFont="1" applyFill="1" applyBorder="1" applyAlignment="1">
      <alignment wrapText="1"/>
    </xf>
    <xf numFmtId="0" fontId="2" fillId="11" borderId="1" xfId="0" applyFont="1" applyFill="1" applyBorder="1" applyAlignment="1">
      <alignment wrapText="1"/>
    </xf>
    <xf numFmtId="3" fontId="2" fillId="11" borderId="1" xfId="0" applyNumberFormat="1" applyFont="1" applyFill="1" applyBorder="1" applyAlignment="1">
      <alignment horizontal="right" wrapText="1"/>
    </xf>
    <xf numFmtId="0" fontId="7" fillId="13" borderId="1" xfId="0" applyFont="1" applyFill="1" applyBorder="1" applyAlignment="1">
      <alignment wrapText="1"/>
    </xf>
    <xf numFmtId="3" fontId="2" fillId="13" borderId="1" xfId="0" applyNumberFormat="1" applyFont="1" applyFill="1" applyBorder="1" applyAlignment="1">
      <alignment wrapText="1"/>
    </xf>
    <xf numFmtId="0" fontId="2" fillId="13" borderId="1" xfId="0" applyFont="1" applyFill="1" applyBorder="1" applyAlignment="1">
      <alignment wrapText="1"/>
    </xf>
    <xf numFmtId="0" fontId="7" fillId="15" borderId="1" xfId="0" applyFont="1" applyFill="1" applyBorder="1" applyAlignment="1">
      <alignment wrapText="1"/>
    </xf>
    <xf numFmtId="3" fontId="2" fillId="15" borderId="1" xfId="0" applyNumberFormat="1" applyFont="1" applyFill="1" applyBorder="1" applyAlignment="1">
      <alignment wrapText="1"/>
    </xf>
    <xf numFmtId="0" fontId="2" fillId="15" borderId="1" xfId="0" applyFont="1" applyFill="1" applyBorder="1" applyAlignment="1">
      <alignment wrapText="1"/>
    </xf>
    <xf numFmtId="0" fontId="7" fillId="16" borderId="1" xfId="0" applyFont="1" applyFill="1" applyBorder="1" applyAlignment="1">
      <alignment wrapText="1"/>
    </xf>
    <xf numFmtId="3" fontId="2" fillId="16" borderId="1" xfId="0" applyNumberFormat="1" applyFont="1" applyFill="1" applyBorder="1" applyAlignment="1">
      <alignment wrapText="1"/>
    </xf>
    <xf numFmtId="0" fontId="2" fillId="16" borderId="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7" fillId="22" borderId="1" xfId="0" applyFont="1" applyFill="1" applyBorder="1" applyAlignment="1">
      <alignment wrapText="1"/>
    </xf>
    <xf numFmtId="3" fontId="2" fillId="22" borderId="1" xfId="0" applyNumberFormat="1" applyFont="1" applyFill="1" applyBorder="1" applyAlignment="1">
      <alignment horizontal="right" wrapText="1"/>
    </xf>
    <xf numFmtId="3" fontId="2" fillId="22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3" fontId="2" fillId="9" borderId="1" xfId="0" applyNumberFormat="1" applyFont="1" applyFill="1" applyBorder="1" applyAlignment="1">
      <alignment horizontal="right" wrapText="1"/>
    </xf>
    <xf numFmtId="3" fontId="2" fillId="9" borderId="1" xfId="20" applyNumberFormat="1" applyFont="1" applyFill="1" applyBorder="1" applyAlignment="1">
      <alignment wrapText="1"/>
      <protection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19" borderId="1" xfId="0" applyFont="1" applyFill="1" applyBorder="1" applyAlignment="1">
      <alignment wrapText="1"/>
    </xf>
    <xf numFmtId="3" fontId="2" fillId="19" borderId="1" xfId="0" applyNumberFormat="1" applyFont="1" applyFill="1" applyBorder="1" applyAlignment="1">
      <alignment wrapText="1"/>
    </xf>
    <xf numFmtId="0" fontId="2" fillId="19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3" fontId="2" fillId="19" borderId="1" xfId="0" applyNumberFormat="1" applyFont="1" applyFill="1" applyBorder="1" applyAlignment="1">
      <alignment horizontal="right" wrapText="1"/>
    </xf>
    <xf numFmtId="0" fontId="7" fillId="18" borderId="1" xfId="0" applyFont="1" applyFill="1" applyBorder="1" applyAlignment="1">
      <alignment wrapText="1"/>
    </xf>
    <xf numFmtId="3" fontId="2" fillId="18" borderId="1" xfId="0" applyNumberFormat="1" applyFont="1" applyFill="1" applyBorder="1" applyAlignment="1">
      <alignment wrapText="1"/>
    </xf>
    <xf numFmtId="0" fontId="2" fillId="18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23" borderId="1" xfId="0" applyFont="1" applyFill="1" applyBorder="1" applyAlignment="1" applyProtection="1">
      <alignment horizontal="center" vertical="center" wrapText="1"/>
      <protection/>
    </xf>
    <xf numFmtId="169" fontId="2" fillId="11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24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24" borderId="1" xfId="0" applyNumberFormat="1" applyFont="1" applyFill="1" applyBorder="1" applyAlignment="1">
      <alignment wrapText="1"/>
    </xf>
    <xf numFmtId="0" fontId="0" fillId="24" borderId="1" xfId="0" applyFont="1" applyFill="1" applyBorder="1" applyAlignment="1">
      <alignment wrapText="1"/>
    </xf>
    <xf numFmtId="0" fontId="7" fillId="24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3" fontId="2" fillId="2" borderId="3" xfId="0" applyNumberFormat="1" applyFont="1" applyFill="1" applyBorder="1" applyAlignment="1" applyProtection="1">
      <alignment vertical="center" wrapText="1"/>
      <protection locked="0"/>
    </xf>
    <xf numFmtId="0" fontId="0" fillId="25" borderId="1" xfId="0" applyFont="1" applyFill="1" applyBorder="1" applyAlignment="1">
      <alignment wrapText="1"/>
    </xf>
    <xf numFmtId="0" fontId="2" fillId="25" borderId="1" xfId="0" applyFont="1" applyFill="1" applyBorder="1" applyAlignment="1">
      <alignment wrapText="1"/>
    </xf>
    <xf numFmtId="0" fontId="7" fillId="25" borderId="1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Alignment="1">
      <alignment wrapText="1"/>
    </xf>
    <xf numFmtId="3" fontId="2" fillId="25" borderId="1" xfId="0" applyNumberFormat="1" applyFont="1" applyFill="1" applyBorder="1" applyAlignment="1">
      <alignment wrapText="1"/>
    </xf>
    <xf numFmtId="3" fontId="2" fillId="25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23" borderId="1" xfId="0" applyFont="1" applyFill="1" applyBorder="1" applyAlignment="1">
      <alignment horizontal="center" vertical="center" wrapText="1"/>
    </xf>
    <xf numFmtId="0" fontId="2" fillId="23" borderId="1" xfId="0" applyFont="1" applyFill="1" applyBorder="1" applyAlignment="1" applyProtection="1">
      <alignment horizontal="center" vertical="center" wrapText="1"/>
      <protection/>
    </xf>
    <xf numFmtId="0" fontId="2" fillId="23" borderId="1" xfId="0" applyFont="1" applyFill="1" applyBorder="1" applyAlignment="1">
      <alignment wrapText="1"/>
    </xf>
    <xf numFmtId="0" fontId="2" fillId="23" borderId="2" xfId="0" applyFont="1" applyFill="1" applyBorder="1" applyAlignment="1">
      <alignment horizontal="center" vertical="center" wrapText="1"/>
    </xf>
    <xf numFmtId="0" fontId="2" fillId="23" borderId="4" xfId="0" applyFont="1" applyFill="1" applyBorder="1" applyAlignment="1">
      <alignment horizontal="center" vertical="center" wrapText="1"/>
    </xf>
    <xf numFmtId="0" fontId="7" fillId="23" borderId="2" xfId="0" applyFont="1" applyFill="1" applyBorder="1" applyAlignment="1" applyProtection="1">
      <alignment horizontal="center" vertical="center" wrapText="1"/>
      <protection/>
    </xf>
    <xf numFmtId="0" fontId="7" fillId="23" borderId="5" xfId="0" applyFont="1" applyFill="1" applyBorder="1" applyAlignment="1" applyProtection="1">
      <alignment horizontal="center" vertical="center" wrapText="1"/>
      <protection/>
    </xf>
    <xf numFmtId="0" fontId="0" fillId="23" borderId="5" xfId="0" applyFill="1" applyBorder="1" applyAlignment="1">
      <alignment horizontal="center" vertical="center" wrapText="1"/>
    </xf>
    <xf numFmtId="0" fontId="0" fillId="23" borderId="4" xfId="0" applyFill="1" applyBorder="1" applyAlignment="1">
      <alignment horizontal="center" vertical="center" wrapText="1"/>
    </xf>
    <xf numFmtId="0" fontId="2" fillId="23" borderId="5" xfId="0" applyFont="1" applyFill="1" applyBorder="1" applyAlignment="1">
      <alignment wrapText="1"/>
    </xf>
    <xf numFmtId="0" fontId="2" fillId="23" borderId="4" xfId="0" applyFont="1" applyFill="1" applyBorder="1" applyAlignment="1">
      <alignment wrapText="1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99"/>
  <sheetViews>
    <sheetView tabSelected="1" workbookViewId="0" topLeftCell="A1">
      <pane xSplit="1" ySplit="3" topLeftCell="B93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957" sqref="A957"/>
    </sheetView>
  </sheetViews>
  <sheetFormatPr defaultColWidth="11.7109375" defaultRowHeight="12.75"/>
  <cols>
    <col min="1" max="1" width="31.28125" style="53" bestFit="1" customWidth="1"/>
    <col min="2" max="21" width="15.7109375" style="53" customWidth="1"/>
    <col min="22" max="22" width="13.8515625" style="53" bestFit="1" customWidth="1"/>
    <col min="23" max="31" width="11.7109375" style="53" customWidth="1"/>
    <col min="32" max="32" width="25.421875" style="53" customWidth="1"/>
    <col min="33" max="16384" width="11.7109375" style="53" customWidth="1"/>
  </cols>
  <sheetData>
    <row r="1" spans="1:32" ht="15">
      <c r="A1" s="124" t="s">
        <v>735</v>
      </c>
      <c r="B1" s="129" t="s">
        <v>734</v>
      </c>
      <c r="C1" s="130"/>
      <c r="D1" s="130"/>
      <c r="E1" s="130"/>
      <c r="F1" s="131"/>
      <c r="G1" s="132"/>
      <c r="H1" s="129" t="s">
        <v>732</v>
      </c>
      <c r="I1" s="133"/>
      <c r="J1" s="133"/>
      <c r="K1" s="133"/>
      <c r="L1" s="133"/>
      <c r="M1" s="134"/>
      <c r="N1" s="129" t="s">
        <v>733</v>
      </c>
      <c r="O1" s="130"/>
      <c r="P1" s="130"/>
      <c r="Q1" s="130"/>
      <c r="R1" s="131"/>
      <c r="S1" s="132"/>
      <c r="T1" s="124" t="s">
        <v>945</v>
      </c>
      <c r="U1" s="12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spans="1:32" ht="14.25">
      <c r="A2" s="124"/>
      <c r="B2" s="125" t="s">
        <v>933</v>
      </c>
      <c r="C2" s="125"/>
      <c r="D2" s="125" t="s">
        <v>934</v>
      </c>
      <c r="E2" s="125"/>
      <c r="F2" s="127" t="s">
        <v>935</v>
      </c>
      <c r="G2" s="128"/>
      <c r="H2" s="125" t="s">
        <v>933</v>
      </c>
      <c r="I2" s="126"/>
      <c r="J2" s="125" t="s">
        <v>934</v>
      </c>
      <c r="K2" s="126"/>
      <c r="L2" s="127" t="s">
        <v>935</v>
      </c>
      <c r="M2" s="128"/>
      <c r="N2" s="125" t="s">
        <v>933</v>
      </c>
      <c r="O2" s="125"/>
      <c r="P2" s="125" t="s">
        <v>934</v>
      </c>
      <c r="Q2" s="125"/>
      <c r="R2" s="127" t="s">
        <v>935</v>
      </c>
      <c r="S2" s="132"/>
      <c r="T2" s="124"/>
      <c r="U2" s="12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</row>
    <row r="3" spans="1:32" ht="14.25">
      <c r="A3" s="124"/>
      <c r="B3" s="109">
        <v>2011</v>
      </c>
      <c r="C3" s="109">
        <v>2012</v>
      </c>
      <c r="D3" s="109">
        <v>2011</v>
      </c>
      <c r="E3" s="109">
        <v>2012</v>
      </c>
      <c r="F3" s="109">
        <v>2011</v>
      </c>
      <c r="G3" s="109">
        <v>2012</v>
      </c>
      <c r="H3" s="109">
        <v>2011</v>
      </c>
      <c r="I3" s="109">
        <v>2012</v>
      </c>
      <c r="J3" s="109">
        <v>2011</v>
      </c>
      <c r="K3" s="109">
        <v>2012</v>
      </c>
      <c r="L3" s="109">
        <v>2011</v>
      </c>
      <c r="M3" s="109">
        <v>2012</v>
      </c>
      <c r="N3" s="109">
        <v>2011</v>
      </c>
      <c r="O3" s="109">
        <v>2012</v>
      </c>
      <c r="P3" s="109">
        <v>2011</v>
      </c>
      <c r="Q3" s="109">
        <v>2012</v>
      </c>
      <c r="R3" s="109">
        <v>2011</v>
      </c>
      <c r="S3" s="109">
        <v>2012</v>
      </c>
      <c r="T3" s="109">
        <v>2011</v>
      </c>
      <c r="U3" s="109">
        <v>2012</v>
      </c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ht="15">
      <c r="A4" s="55" t="s">
        <v>736</v>
      </c>
      <c r="B4" s="1">
        <v>18928169</v>
      </c>
      <c r="C4" s="1">
        <v>19046000</v>
      </c>
      <c r="D4" s="1">
        <v>370930396</v>
      </c>
      <c r="E4" s="1">
        <v>382132000</v>
      </c>
      <c r="F4" s="29">
        <f>D4/B4</f>
        <v>19.596739441622695</v>
      </c>
      <c r="G4" s="29">
        <f>E4/C4</f>
        <v>20.063635409009766</v>
      </c>
      <c r="H4" s="1">
        <v>5425089</v>
      </c>
      <c r="I4" s="1">
        <v>5350000</v>
      </c>
      <c r="J4" s="1">
        <v>523410150</v>
      </c>
      <c r="K4" s="1">
        <v>534000000</v>
      </c>
      <c r="L4" s="1">
        <f>J4/H4</f>
        <v>96.47955084239172</v>
      </c>
      <c r="M4" s="1">
        <f>K4/I4</f>
        <v>99.81308411214954</v>
      </c>
      <c r="N4" s="1">
        <v>25575</v>
      </c>
      <c r="O4" s="1">
        <v>25575</v>
      </c>
      <c r="P4" s="1">
        <v>960853</v>
      </c>
      <c r="Q4" s="1">
        <v>980000</v>
      </c>
      <c r="R4" s="1">
        <f>P4/N4</f>
        <v>37.570009775171066</v>
      </c>
      <c r="S4" s="1">
        <f>Q4/O4</f>
        <v>38.318670576735094</v>
      </c>
      <c r="T4" s="56">
        <f>SUM(J4,P4,D4)</f>
        <v>895301399</v>
      </c>
      <c r="U4" s="56">
        <f>SUM(K4,Q4,E4)</f>
        <v>917112000</v>
      </c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</row>
    <row r="5" spans="1:32" ht="28.5">
      <c r="A5" s="57" t="s">
        <v>890</v>
      </c>
      <c r="B5" s="2">
        <v>26473</v>
      </c>
      <c r="C5" s="2">
        <v>26473</v>
      </c>
      <c r="D5" s="2">
        <v>1007060</v>
      </c>
      <c r="E5" s="2"/>
      <c r="F5" s="29">
        <f aca="true" t="shared" si="0" ref="F5:F70">D5/B5</f>
        <v>38.04102292902202</v>
      </c>
      <c r="G5" s="29"/>
      <c r="H5" s="2"/>
      <c r="I5" s="2"/>
      <c r="J5" s="2"/>
      <c r="K5" s="2"/>
      <c r="L5" s="1"/>
      <c r="M5" s="2"/>
      <c r="N5" s="2"/>
      <c r="O5" s="2"/>
      <c r="P5" s="2"/>
      <c r="Q5" s="2"/>
      <c r="R5" s="2"/>
      <c r="S5" s="2"/>
      <c r="T5" s="56">
        <f aca="true" t="shared" si="1" ref="T5:T37">SUM(J5,P5,D5)</f>
        <v>1007060</v>
      </c>
      <c r="U5" s="56"/>
      <c r="V5" s="51"/>
      <c r="W5" s="52"/>
      <c r="X5" s="52"/>
      <c r="Y5" s="52"/>
      <c r="Z5" s="52"/>
      <c r="AA5" s="52"/>
      <c r="AB5" s="52"/>
      <c r="AC5" s="52"/>
      <c r="AD5" s="52"/>
      <c r="AE5" s="52"/>
      <c r="AF5" s="52"/>
    </row>
    <row r="6" spans="1:32" ht="15">
      <c r="A6" s="57" t="s">
        <v>8</v>
      </c>
      <c r="B6" s="1">
        <v>10827</v>
      </c>
      <c r="C6" s="1">
        <v>10827</v>
      </c>
      <c r="D6" s="1">
        <v>411842</v>
      </c>
      <c r="E6" s="1">
        <v>430000</v>
      </c>
      <c r="F6" s="29">
        <f t="shared" si="0"/>
        <v>38.03842246236261</v>
      </c>
      <c r="G6" s="29">
        <f aca="true" t="shared" si="2" ref="G6:G70">E6/C6</f>
        <v>39.71552599981528</v>
      </c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56">
        <f t="shared" si="1"/>
        <v>411842</v>
      </c>
      <c r="U6" s="56">
        <f>SUM(K6,Q6,E6)</f>
        <v>430000</v>
      </c>
      <c r="V6" s="51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2" ht="15">
      <c r="A7" s="57" t="s">
        <v>899</v>
      </c>
      <c r="B7" s="1">
        <v>32439</v>
      </c>
      <c r="C7" s="1">
        <v>32439</v>
      </c>
      <c r="D7" s="1">
        <v>1233980</v>
      </c>
      <c r="E7" s="1">
        <v>1278980</v>
      </c>
      <c r="F7" s="29">
        <f t="shared" si="0"/>
        <v>38.04001356391997</v>
      </c>
      <c r="G7" s="29">
        <f t="shared" si="2"/>
        <v>39.42723265205463</v>
      </c>
      <c r="H7" s="2"/>
      <c r="I7" s="2"/>
      <c r="J7" s="2"/>
      <c r="K7" s="2"/>
      <c r="L7" s="1"/>
      <c r="M7" s="2"/>
      <c r="N7" s="2"/>
      <c r="O7" s="2"/>
      <c r="P7" s="2"/>
      <c r="Q7" s="2"/>
      <c r="R7" s="2"/>
      <c r="S7" s="2"/>
      <c r="T7" s="56">
        <f t="shared" si="1"/>
        <v>1233980</v>
      </c>
      <c r="U7" s="56">
        <f>SUM(K7,Q7,E7)</f>
        <v>1278980</v>
      </c>
      <c r="V7" s="51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1:32" ht="15">
      <c r="A8" s="57" t="s">
        <v>896</v>
      </c>
      <c r="B8" s="1">
        <v>1</v>
      </c>
      <c r="C8" s="1">
        <v>1</v>
      </c>
      <c r="D8" s="1">
        <v>4348</v>
      </c>
      <c r="E8" s="1">
        <v>4880</v>
      </c>
      <c r="F8" s="29">
        <f t="shared" si="0"/>
        <v>4348</v>
      </c>
      <c r="G8" s="29">
        <f t="shared" si="2"/>
        <v>4880</v>
      </c>
      <c r="H8" s="2"/>
      <c r="I8" s="2"/>
      <c r="J8" s="2"/>
      <c r="K8" s="2"/>
      <c r="L8" s="1"/>
      <c r="M8" s="2"/>
      <c r="N8" s="2"/>
      <c r="O8" s="2"/>
      <c r="P8" s="2"/>
      <c r="Q8" s="2"/>
      <c r="R8" s="2"/>
      <c r="S8" s="2"/>
      <c r="T8" s="56">
        <f t="shared" si="1"/>
        <v>4348</v>
      </c>
      <c r="U8" s="56">
        <f>SUM(K8,Q8,E8)</f>
        <v>4880</v>
      </c>
      <c r="V8" s="51"/>
      <c r="W8" s="52"/>
      <c r="X8" s="52"/>
      <c r="Y8" s="52"/>
      <c r="Z8" s="52"/>
      <c r="AA8" s="52"/>
      <c r="AB8" s="52"/>
      <c r="AC8" s="52"/>
      <c r="AD8" s="52"/>
      <c r="AE8" s="52"/>
      <c r="AF8" s="52"/>
    </row>
    <row r="9" spans="1:32" ht="15">
      <c r="A9" s="57" t="s">
        <v>484</v>
      </c>
      <c r="B9" s="1">
        <v>299000</v>
      </c>
      <c r="C9" s="1"/>
      <c r="D9" s="1">
        <v>6988271</v>
      </c>
      <c r="E9" s="1"/>
      <c r="F9" s="29">
        <f t="shared" si="0"/>
        <v>23.37214381270903</v>
      </c>
      <c r="G9" s="29"/>
      <c r="H9" s="2"/>
      <c r="I9" s="2"/>
      <c r="J9" s="2"/>
      <c r="K9" s="2"/>
      <c r="L9" s="1"/>
      <c r="M9" s="2"/>
      <c r="N9" s="2"/>
      <c r="O9" s="2"/>
      <c r="P9" s="2"/>
      <c r="Q9" s="2"/>
      <c r="R9" s="2"/>
      <c r="S9" s="2"/>
      <c r="T9" s="56">
        <f t="shared" si="1"/>
        <v>6988271</v>
      </c>
      <c r="U9" s="56"/>
      <c r="V9" s="51"/>
      <c r="W9" s="52"/>
      <c r="X9" s="52"/>
      <c r="Y9" s="52"/>
      <c r="Z9" s="52"/>
      <c r="AA9" s="52"/>
      <c r="AB9" s="52"/>
      <c r="AC9" s="52"/>
      <c r="AD9" s="52"/>
      <c r="AE9" s="52"/>
      <c r="AF9" s="52"/>
    </row>
    <row r="10" spans="1:32" ht="15">
      <c r="A10" s="57" t="s">
        <v>436</v>
      </c>
      <c r="B10" s="2">
        <v>21857</v>
      </c>
      <c r="C10" s="2">
        <v>21900</v>
      </c>
      <c r="D10" s="2">
        <v>863272</v>
      </c>
      <c r="E10" s="2">
        <v>865000</v>
      </c>
      <c r="F10" s="29">
        <f t="shared" si="0"/>
        <v>39.49636272132498</v>
      </c>
      <c r="G10" s="29">
        <f t="shared" si="2"/>
        <v>39.49771689497717</v>
      </c>
      <c r="H10" s="2"/>
      <c r="I10" s="2"/>
      <c r="J10" s="2"/>
      <c r="K10" s="2"/>
      <c r="L10" s="1"/>
      <c r="M10" s="2"/>
      <c r="N10" s="2"/>
      <c r="O10" s="2"/>
      <c r="P10" s="2"/>
      <c r="Q10" s="2"/>
      <c r="R10" s="2"/>
      <c r="S10" s="2"/>
      <c r="T10" s="56">
        <f t="shared" si="1"/>
        <v>863272</v>
      </c>
      <c r="U10" s="56">
        <f aca="true" t="shared" si="3" ref="U10:U23">SUM(K10,Q10,E10)</f>
        <v>865000</v>
      </c>
      <c r="V10" s="51"/>
      <c r="W10" s="52"/>
      <c r="X10" s="52"/>
      <c r="Y10" s="52"/>
      <c r="Z10" s="52"/>
      <c r="AA10" s="52"/>
      <c r="AB10" s="52"/>
      <c r="AC10" s="52"/>
      <c r="AD10" s="52"/>
      <c r="AE10" s="52"/>
      <c r="AF10" s="52"/>
    </row>
    <row r="11" spans="1:32" ht="15">
      <c r="A11" s="57" t="s">
        <v>926</v>
      </c>
      <c r="B11" s="44">
        <v>44623</v>
      </c>
      <c r="C11" s="44">
        <v>44623</v>
      </c>
      <c r="D11" s="44">
        <v>1697467</v>
      </c>
      <c r="E11" s="44">
        <v>1697467</v>
      </c>
      <c r="F11" s="29">
        <f t="shared" si="0"/>
        <v>38.04018107254107</v>
      </c>
      <c r="G11" s="29">
        <f t="shared" si="2"/>
        <v>38.04018107254107</v>
      </c>
      <c r="H11" s="2"/>
      <c r="I11" s="2"/>
      <c r="J11" s="2"/>
      <c r="K11" s="2"/>
      <c r="L11" s="1"/>
      <c r="M11" s="2"/>
      <c r="N11" s="2"/>
      <c r="O11" s="2"/>
      <c r="P11" s="2"/>
      <c r="Q11" s="2"/>
      <c r="R11" s="2"/>
      <c r="S11" s="2"/>
      <c r="T11" s="56">
        <f t="shared" si="1"/>
        <v>1697467</v>
      </c>
      <c r="U11" s="56">
        <f t="shared" si="3"/>
        <v>1697467</v>
      </c>
      <c r="V11" s="51"/>
      <c r="W11" s="52"/>
      <c r="X11" s="52"/>
      <c r="Y11" s="52"/>
      <c r="Z11" s="52"/>
      <c r="AA11" s="52"/>
      <c r="AB11" s="52"/>
      <c r="AC11" s="52"/>
      <c r="AD11" s="52"/>
      <c r="AE11" s="52"/>
      <c r="AF11" s="52"/>
    </row>
    <row r="12" spans="1:32" ht="15">
      <c r="A12" s="57" t="s">
        <v>10</v>
      </c>
      <c r="B12" s="1">
        <v>18215</v>
      </c>
      <c r="C12" s="1">
        <v>18215</v>
      </c>
      <c r="D12" s="1">
        <v>795416</v>
      </c>
      <c r="E12" s="1">
        <v>1034040.8</v>
      </c>
      <c r="F12" s="29">
        <f t="shared" si="0"/>
        <v>43.66818556135053</v>
      </c>
      <c r="G12" s="29">
        <f t="shared" si="2"/>
        <v>56.7686412297557</v>
      </c>
      <c r="H12" s="2"/>
      <c r="I12" s="2"/>
      <c r="J12" s="2"/>
      <c r="K12" s="2"/>
      <c r="L12" s="1"/>
      <c r="M12" s="2"/>
      <c r="N12" s="2"/>
      <c r="O12" s="2"/>
      <c r="P12" s="2"/>
      <c r="Q12" s="2"/>
      <c r="R12" s="2"/>
      <c r="S12" s="2"/>
      <c r="T12" s="56">
        <f t="shared" si="1"/>
        <v>795416</v>
      </c>
      <c r="U12" s="56">
        <f t="shared" si="3"/>
        <v>1034040.8</v>
      </c>
      <c r="V12" s="51"/>
      <c r="W12" s="52"/>
      <c r="X12" s="52"/>
      <c r="Y12" s="52"/>
      <c r="Z12" s="52"/>
      <c r="AA12" s="52"/>
      <c r="AB12" s="52"/>
      <c r="AC12" s="52"/>
      <c r="AD12" s="52"/>
      <c r="AE12" s="52"/>
      <c r="AF12" s="52"/>
    </row>
    <row r="13" spans="1:32" ht="15">
      <c r="A13" s="57" t="s">
        <v>883</v>
      </c>
      <c r="B13" s="1">
        <v>17137</v>
      </c>
      <c r="C13" s="1">
        <v>17137</v>
      </c>
      <c r="D13" s="1">
        <v>651926</v>
      </c>
      <c r="E13" s="1">
        <v>660000</v>
      </c>
      <c r="F13" s="29">
        <f t="shared" si="0"/>
        <v>38.042014354904595</v>
      </c>
      <c r="G13" s="29">
        <f t="shared" si="2"/>
        <v>38.513158662543034</v>
      </c>
      <c r="H13" s="2"/>
      <c r="I13" s="2"/>
      <c r="J13" s="2"/>
      <c r="K13" s="2"/>
      <c r="L13" s="1"/>
      <c r="M13" s="2"/>
      <c r="N13" s="2"/>
      <c r="O13" s="2"/>
      <c r="P13" s="2"/>
      <c r="Q13" s="2"/>
      <c r="R13" s="2"/>
      <c r="S13" s="2"/>
      <c r="T13" s="56">
        <f t="shared" si="1"/>
        <v>651926</v>
      </c>
      <c r="U13" s="56">
        <f t="shared" si="3"/>
        <v>660000</v>
      </c>
      <c r="V13" s="51"/>
      <c r="W13" s="52"/>
      <c r="X13" s="52"/>
      <c r="Y13" s="52"/>
      <c r="Z13" s="52"/>
      <c r="AA13" s="52"/>
      <c r="AB13" s="52"/>
      <c r="AC13" s="52"/>
      <c r="AD13" s="52"/>
      <c r="AE13" s="52"/>
      <c r="AF13" s="52"/>
    </row>
    <row r="14" spans="1:32" ht="15">
      <c r="A14" s="57" t="s">
        <v>553</v>
      </c>
      <c r="B14" s="1">
        <v>181500</v>
      </c>
      <c r="C14" s="1">
        <v>181500</v>
      </c>
      <c r="D14" s="1">
        <v>4365000</v>
      </c>
      <c r="E14" s="1">
        <v>4500000</v>
      </c>
      <c r="F14" s="29">
        <f t="shared" si="0"/>
        <v>24.049586776859503</v>
      </c>
      <c r="G14" s="29">
        <f t="shared" si="2"/>
        <v>24.793388429752067</v>
      </c>
      <c r="H14" s="2"/>
      <c r="I14" s="2"/>
      <c r="J14" s="2"/>
      <c r="K14" s="2"/>
      <c r="L14" s="1"/>
      <c r="M14" s="2"/>
      <c r="N14" s="2"/>
      <c r="O14" s="2"/>
      <c r="P14" s="2"/>
      <c r="Q14" s="2"/>
      <c r="R14" s="2"/>
      <c r="S14" s="2"/>
      <c r="T14" s="56">
        <f t="shared" si="1"/>
        <v>4365000</v>
      </c>
      <c r="U14" s="56">
        <f t="shared" si="3"/>
        <v>4500000</v>
      </c>
      <c r="V14" s="51"/>
      <c r="W14" s="52"/>
      <c r="X14" s="52"/>
      <c r="Y14" s="52"/>
      <c r="Z14" s="52"/>
      <c r="AA14" s="52"/>
      <c r="AB14" s="52"/>
      <c r="AC14" s="52"/>
      <c r="AD14" s="52"/>
      <c r="AE14" s="52"/>
      <c r="AF14" s="52"/>
    </row>
    <row r="15" spans="1:32" ht="15">
      <c r="A15" s="115" t="s">
        <v>941</v>
      </c>
      <c r="B15" s="44">
        <v>3600</v>
      </c>
      <c r="C15" s="44">
        <v>3600</v>
      </c>
      <c r="D15" s="44">
        <v>110000</v>
      </c>
      <c r="E15" s="44">
        <v>120000</v>
      </c>
      <c r="F15" s="29">
        <f t="shared" si="0"/>
        <v>30.555555555555557</v>
      </c>
      <c r="G15" s="29">
        <f t="shared" si="2"/>
        <v>33.333333333333336</v>
      </c>
      <c r="H15" s="2"/>
      <c r="I15" s="2"/>
      <c r="J15" s="2"/>
      <c r="K15" s="2"/>
      <c r="L15" s="1"/>
      <c r="M15" s="2"/>
      <c r="N15" s="2"/>
      <c r="O15" s="2"/>
      <c r="P15" s="2"/>
      <c r="Q15" s="2"/>
      <c r="R15" s="2"/>
      <c r="S15" s="2"/>
      <c r="T15" s="56">
        <f t="shared" si="1"/>
        <v>110000</v>
      </c>
      <c r="U15" s="56">
        <f t="shared" si="3"/>
        <v>120000</v>
      </c>
      <c r="V15" s="51"/>
      <c r="W15" s="52"/>
      <c r="X15" s="52"/>
      <c r="Y15" s="52"/>
      <c r="Z15" s="52"/>
      <c r="AA15" s="52"/>
      <c r="AB15" s="52"/>
      <c r="AC15" s="52"/>
      <c r="AD15" s="52"/>
      <c r="AE15" s="52"/>
      <c r="AF15" s="52"/>
    </row>
    <row r="16" spans="1:32" ht="15">
      <c r="A16" s="57" t="s">
        <v>831</v>
      </c>
      <c r="B16" s="116">
        <v>22508</v>
      </c>
      <c r="C16" s="116">
        <v>22508</v>
      </c>
      <c r="D16" s="116">
        <v>856197</v>
      </c>
      <c r="E16" s="116">
        <v>900000</v>
      </c>
      <c r="F16" s="29">
        <f t="shared" si="0"/>
        <v>38.03967478229963</v>
      </c>
      <c r="G16" s="29">
        <f t="shared" si="2"/>
        <v>39.98578283277057</v>
      </c>
      <c r="H16" s="2"/>
      <c r="I16" s="2"/>
      <c r="J16" s="2"/>
      <c r="K16" s="2"/>
      <c r="L16" s="1"/>
      <c r="M16" s="2"/>
      <c r="N16" s="2"/>
      <c r="O16" s="2"/>
      <c r="P16" s="2"/>
      <c r="Q16" s="2"/>
      <c r="R16" s="2"/>
      <c r="S16" s="2"/>
      <c r="T16" s="56">
        <f t="shared" si="1"/>
        <v>856197</v>
      </c>
      <c r="U16" s="56">
        <f t="shared" si="3"/>
        <v>900000</v>
      </c>
      <c r="V16" s="51"/>
      <c r="W16" s="52"/>
      <c r="X16" s="52"/>
      <c r="Y16" s="52"/>
      <c r="Z16" s="52"/>
      <c r="AA16" s="52"/>
      <c r="AB16" s="52"/>
      <c r="AC16" s="52"/>
      <c r="AD16" s="52"/>
      <c r="AE16" s="52"/>
      <c r="AF16" s="52"/>
    </row>
    <row r="17" spans="1:32" ht="15">
      <c r="A17" s="57" t="s">
        <v>545</v>
      </c>
      <c r="B17" s="1">
        <v>5113</v>
      </c>
      <c r="C17" s="1">
        <v>5113</v>
      </c>
      <c r="D17" s="1">
        <v>210881</v>
      </c>
      <c r="E17" s="1">
        <v>210881</v>
      </c>
      <c r="F17" s="29">
        <f t="shared" si="0"/>
        <v>41.2440837081948</v>
      </c>
      <c r="G17" s="29">
        <f t="shared" si="2"/>
        <v>41.2440837081948</v>
      </c>
      <c r="H17" s="2"/>
      <c r="I17" s="2"/>
      <c r="J17" s="2"/>
      <c r="K17" s="2"/>
      <c r="L17" s="1"/>
      <c r="M17" s="2"/>
      <c r="N17" s="2"/>
      <c r="O17" s="2"/>
      <c r="P17" s="2"/>
      <c r="Q17" s="2"/>
      <c r="R17" s="2"/>
      <c r="S17" s="2"/>
      <c r="T17" s="56">
        <f t="shared" si="1"/>
        <v>210881</v>
      </c>
      <c r="U17" s="56">
        <f t="shared" si="3"/>
        <v>210881</v>
      </c>
      <c r="V17" s="51"/>
      <c r="W17" s="52"/>
      <c r="X17" s="52"/>
      <c r="Y17" s="52"/>
      <c r="Z17" s="52"/>
      <c r="AA17" s="52"/>
      <c r="AB17" s="52"/>
      <c r="AC17" s="52"/>
      <c r="AD17" s="52"/>
      <c r="AE17" s="52"/>
      <c r="AF17" s="52"/>
    </row>
    <row r="18" spans="1:32" ht="15">
      <c r="A18" s="57" t="s">
        <v>5</v>
      </c>
      <c r="B18" s="1">
        <v>148371</v>
      </c>
      <c r="C18" s="1">
        <v>148371</v>
      </c>
      <c r="D18" s="1">
        <v>56440</v>
      </c>
      <c r="E18" s="1">
        <v>56440</v>
      </c>
      <c r="F18" s="29">
        <f t="shared" si="0"/>
        <v>0.3803977866294626</v>
      </c>
      <c r="G18" s="29">
        <f t="shared" si="2"/>
        <v>0.3803977866294626</v>
      </c>
      <c r="H18" s="2"/>
      <c r="I18" s="2"/>
      <c r="J18" s="2"/>
      <c r="K18" s="2"/>
      <c r="L18" s="1"/>
      <c r="M18" s="2"/>
      <c r="N18" s="2"/>
      <c r="O18" s="2"/>
      <c r="P18" s="2"/>
      <c r="Q18" s="2"/>
      <c r="R18" s="2"/>
      <c r="S18" s="2"/>
      <c r="T18" s="56">
        <f t="shared" si="1"/>
        <v>56440</v>
      </c>
      <c r="U18" s="56">
        <f t="shared" si="3"/>
        <v>56440</v>
      </c>
      <c r="V18" s="51"/>
      <c r="W18" s="52"/>
      <c r="X18" s="52"/>
      <c r="Y18" s="52"/>
      <c r="Z18" s="52"/>
      <c r="AA18" s="52"/>
      <c r="AB18" s="52"/>
      <c r="AC18" s="52"/>
      <c r="AD18" s="52"/>
      <c r="AE18" s="52"/>
      <c r="AF18" s="52"/>
    </row>
    <row r="19" spans="1:32" ht="15">
      <c r="A19" s="58" t="s">
        <v>737</v>
      </c>
      <c r="B19" s="59">
        <v>41340939</v>
      </c>
      <c r="C19" s="59">
        <v>41840939</v>
      </c>
      <c r="D19" s="59">
        <v>545539986</v>
      </c>
      <c r="E19" s="59">
        <v>602350000</v>
      </c>
      <c r="F19" s="30">
        <f t="shared" si="0"/>
        <v>13.196119855913288</v>
      </c>
      <c r="G19" s="30">
        <f t="shared" si="2"/>
        <v>14.396187427820394</v>
      </c>
      <c r="H19" s="59">
        <v>8977472</v>
      </c>
      <c r="I19" s="59">
        <v>8937425</v>
      </c>
      <c r="J19" s="59">
        <v>843889300</v>
      </c>
      <c r="K19" s="59">
        <v>859072107</v>
      </c>
      <c r="L19" s="4">
        <f>J19/H19</f>
        <v>94.00077215501202</v>
      </c>
      <c r="M19" s="4">
        <f>K19/I19</f>
        <v>96.12076263577038</v>
      </c>
      <c r="N19" s="59"/>
      <c r="O19" s="59"/>
      <c r="P19" s="59"/>
      <c r="Q19" s="59"/>
      <c r="R19" s="59"/>
      <c r="S19" s="59"/>
      <c r="T19" s="60">
        <f t="shared" si="1"/>
        <v>1389429286</v>
      </c>
      <c r="U19" s="60">
        <f t="shared" si="3"/>
        <v>1461422107</v>
      </c>
      <c r="V19" s="135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</row>
    <row r="20" spans="1:32" ht="15">
      <c r="A20" s="61" t="s">
        <v>52</v>
      </c>
      <c r="B20" s="59">
        <v>65524</v>
      </c>
      <c r="C20" s="59">
        <v>65524</v>
      </c>
      <c r="D20" s="59">
        <v>720500</v>
      </c>
      <c r="E20" s="59">
        <v>792550</v>
      </c>
      <c r="F20" s="30">
        <f t="shared" si="0"/>
        <v>10.995970941944936</v>
      </c>
      <c r="G20" s="30">
        <f t="shared" si="2"/>
        <v>12.09556803613943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60">
        <f t="shared" si="1"/>
        <v>720500</v>
      </c>
      <c r="U20" s="60">
        <f t="shared" si="3"/>
        <v>792550</v>
      </c>
      <c r="V20" s="51"/>
      <c r="W20" s="52"/>
      <c r="X20" s="52"/>
      <c r="Y20" s="52"/>
      <c r="Z20" s="52"/>
      <c r="AA20" s="52"/>
      <c r="AB20" s="52"/>
      <c r="AC20" s="52"/>
      <c r="AD20" s="52"/>
      <c r="AE20" s="52"/>
      <c r="AF20" s="52"/>
    </row>
    <row r="21" spans="1:32" ht="15">
      <c r="A21" s="61" t="s">
        <v>636</v>
      </c>
      <c r="B21" s="3">
        <v>294000</v>
      </c>
      <c r="C21" s="3">
        <v>299000</v>
      </c>
      <c r="D21" s="3">
        <v>4450000</v>
      </c>
      <c r="E21" s="3">
        <v>4600000</v>
      </c>
      <c r="F21" s="30">
        <f t="shared" si="0"/>
        <v>15.136054421768707</v>
      </c>
      <c r="G21" s="30">
        <f t="shared" si="2"/>
        <v>15.384615384615385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60">
        <f t="shared" si="1"/>
        <v>4450000</v>
      </c>
      <c r="U21" s="60">
        <f t="shared" si="3"/>
        <v>4600000</v>
      </c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</row>
    <row r="22" spans="1:32" ht="15">
      <c r="A22" s="61" t="s">
        <v>333</v>
      </c>
      <c r="B22" s="4">
        <v>18624</v>
      </c>
      <c r="C22" s="4">
        <v>18720</v>
      </c>
      <c r="D22" s="4">
        <v>363908</v>
      </c>
      <c r="E22" s="4">
        <v>366700</v>
      </c>
      <c r="F22" s="30">
        <f t="shared" si="0"/>
        <v>19.539733676975946</v>
      </c>
      <c r="G22" s="30">
        <f t="shared" si="2"/>
        <v>19.588675213675213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60">
        <f t="shared" si="1"/>
        <v>363908</v>
      </c>
      <c r="U22" s="60">
        <f t="shared" si="3"/>
        <v>366700</v>
      </c>
      <c r="V22" s="51"/>
      <c r="W22" s="52"/>
      <c r="X22" s="52"/>
      <c r="Y22" s="52"/>
      <c r="Z22" s="52"/>
      <c r="AA22" s="52"/>
      <c r="AB22" s="52"/>
      <c r="AC22" s="52"/>
      <c r="AD22" s="52"/>
      <c r="AE22" s="52"/>
      <c r="AF22" s="52"/>
    </row>
    <row r="23" spans="1:32" ht="15">
      <c r="A23" s="61" t="s">
        <v>328</v>
      </c>
      <c r="B23" s="4">
        <v>635000</v>
      </c>
      <c r="C23" s="4">
        <v>635000</v>
      </c>
      <c r="D23" s="4">
        <v>13617000</v>
      </c>
      <c r="E23" s="4">
        <v>13980000</v>
      </c>
      <c r="F23" s="30">
        <f t="shared" si="0"/>
        <v>21.444094488188977</v>
      </c>
      <c r="G23" s="30">
        <f t="shared" si="2"/>
        <v>22.015748031496063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60">
        <f t="shared" si="1"/>
        <v>13617000</v>
      </c>
      <c r="U23" s="60">
        <f t="shared" si="3"/>
        <v>13980000</v>
      </c>
      <c r="V23" s="51"/>
      <c r="W23" s="52"/>
      <c r="X23" s="52"/>
      <c r="Y23" s="52"/>
      <c r="Z23" s="52"/>
      <c r="AA23" s="52"/>
      <c r="AB23" s="52"/>
      <c r="AC23" s="52"/>
      <c r="AD23" s="52"/>
      <c r="AE23" s="52"/>
      <c r="AF23" s="52"/>
    </row>
    <row r="24" spans="1:32" ht="15">
      <c r="A24" s="61" t="s">
        <v>443</v>
      </c>
      <c r="B24" s="4"/>
      <c r="C24" s="4"/>
      <c r="D24" s="4">
        <v>323100</v>
      </c>
      <c r="E24" s="4"/>
      <c r="F24" s="30"/>
      <c r="G24" s="3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60">
        <f t="shared" si="1"/>
        <v>323100</v>
      </c>
      <c r="U24" s="60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</row>
    <row r="25" spans="1:32" ht="15">
      <c r="A25" s="61" t="s">
        <v>480</v>
      </c>
      <c r="B25" s="4">
        <v>46000</v>
      </c>
      <c r="C25" s="4">
        <v>46000</v>
      </c>
      <c r="D25" s="4">
        <v>837000</v>
      </c>
      <c r="E25" s="4">
        <v>837000</v>
      </c>
      <c r="F25" s="30">
        <f t="shared" si="0"/>
        <v>18.195652173913043</v>
      </c>
      <c r="G25" s="30">
        <f t="shared" si="2"/>
        <v>18.195652173913043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60">
        <f t="shared" si="1"/>
        <v>837000</v>
      </c>
      <c r="U25" s="60">
        <f aca="true" t="shared" si="4" ref="U25:U56">SUM(K25,Q25,E25)</f>
        <v>837000</v>
      </c>
      <c r="V25" s="51"/>
      <c r="W25" s="52"/>
      <c r="X25" s="52"/>
      <c r="Y25" s="52"/>
      <c r="Z25" s="52"/>
      <c r="AA25" s="52"/>
      <c r="AB25" s="52"/>
      <c r="AC25" s="52"/>
      <c r="AD25" s="52"/>
      <c r="AE25" s="52"/>
      <c r="AF25" s="52"/>
    </row>
    <row r="26" spans="1:32" ht="15">
      <c r="A26" s="61" t="s">
        <v>877</v>
      </c>
      <c r="B26" s="4">
        <v>89000</v>
      </c>
      <c r="C26" s="4">
        <v>89000</v>
      </c>
      <c r="D26" s="4">
        <v>55000</v>
      </c>
      <c r="E26" s="4">
        <v>55000</v>
      </c>
      <c r="F26" s="30">
        <f t="shared" si="0"/>
        <v>0.6179775280898876</v>
      </c>
      <c r="G26" s="30">
        <f t="shared" si="2"/>
        <v>0.6179775280898876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60">
        <f t="shared" si="1"/>
        <v>55000</v>
      </c>
      <c r="U26" s="60">
        <f t="shared" si="4"/>
        <v>55000</v>
      </c>
      <c r="V26" s="51"/>
      <c r="W26" s="52"/>
      <c r="X26" s="52"/>
      <c r="Y26" s="52"/>
      <c r="Z26" s="52"/>
      <c r="AA26" s="52"/>
      <c r="AB26" s="52"/>
      <c r="AC26" s="52"/>
      <c r="AD26" s="52"/>
      <c r="AE26" s="52"/>
      <c r="AF26" s="52"/>
    </row>
    <row r="27" spans="1:32" ht="15">
      <c r="A27" s="61" t="s">
        <v>56</v>
      </c>
      <c r="B27" s="3">
        <v>5200</v>
      </c>
      <c r="C27" s="3">
        <v>5200</v>
      </c>
      <c r="D27" s="3">
        <v>45000</v>
      </c>
      <c r="E27" s="3">
        <v>45000</v>
      </c>
      <c r="F27" s="30">
        <f t="shared" si="0"/>
        <v>8.653846153846153</v>
      </c>
      <c r="G27" s="30">
        <f t="shared" si="2"/>
        <v>8.653846153846153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60">
        <f t="shared" si="1"/>
        <v>45000</v>
      </c>
      <c r="U27" s="60">
        <f t="shared" si="4"/>
        <v>45000</v>
      </c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</row>
    <row r="28" spans="1:32" ht="15">
      <c r="A28" s="61" t="s">
        <v>126</v>
      </c>
      <c r="B28" s="4">
        <v>169380</v>
      </c>
      <c r="C28" s="4">
        <v>169380</v>
      </c>
      <c r="D28" s="4">
        <v>4297684</v>
      </c>
      <c r="E28" s="4">
        <v>4547684</v>
      </c>
      <c r="F28" s="30">
        <f t="shared" si="0"/>
        <v>25.373031054433817</v>
      </c>
      <c r="G28" s="30">
        <f t="shared" si="2"/>
        <v>26.849002243476207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60">
        <f t="shared" si="1"/>
        <v>4297684</v>
      </c>
      <c r="U28" s="60">
        <f t="shared" si="4"/>
        <v>4547684</v>
      </c>
      <c r="V28" s="51"/>
      <c r="W28" s="52"/>
      <c r="X28" s="52"/>
      <c r="Y28" s="52"/>
      <c r="Z28" s="52"/>
      <c r="AA28" s="52"/>
      <c r="AB28" s="52"/>
      <c r="AC28" s="52"/>
      <c r="AD28" s="52"/>
      <c r="AE28" s="52"/>
      <c r="AF28" s="52"/>
    </row>
    <row r="29" spans="1:32" ht="15">
      <c r="A29" s="61" t="s">
        <v>549</v>
      </c>
      <c r="B29" s="4">
        <v>723032</v>
      </c>
      <c r="C29" s="4">
        <v>723032</v>
      </c>
      <c r="D29" s="4">
        <v>14732698</v>
      </c>
      <c r="E29" s="4">
        <v>14732698</v>
      </c>
      <c r="F29" s="30">
        <f t="shared" si="0"/>
        <v>20.376273802542627</v>
      </c>
      <c r="G29" s="30">
        <f t="shared" si="2"/>
        <v>20.376273802542627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60">
        <f t="shared" si="1"/>
        <v>14732698</v>
      </c>
      <c r="U29" s="60">
        <f t="shared" si="4"/>
        <v>14732698</v>
      </c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</row>
    <row r="30" spans="1:32" ht="15">
      <c r="A30" s="62" t="s">
        <v>738</v>
      </c>
      <c r="B30" s="5">
        <v>6725886</v>
      </c>
      <c r="C30" s="5">
        <v>6725900</v>
      </c>
      <c r="D30" s="5">
        <v>130930972</v>
      </c>
      <c r="E30" s="5">
        <v>137003000</v>
      </c>
      <c r="F30" s="31">
        <f t="shared" si="0"/>
        <v>19.466724830007525</v>
      </c>
      <c r="G30" s="31">
        <f t="shared" si="2"/>
        <v>20.369467283188868</v>
      </c>
      <c r="H30" s="5">
        <v>2644379</v>
      </c>
      <c r="I30" s="5">
        <v>2644500</v>
      </c>
      <c r="J30" s="5">
        <v>267342789</v>
      </c>
      <c r="K30" s="5">
        <v>269357000</v>
      </c>
      <c r="L30" s="5">
        <f>J30/H30</f>
        <v>101.0985146229039</v>
      </c>
      <c r="M30" s="5">
        <f>K30/I30</f>
        <v>101.85554925316696</v>
      </c>
      <c r="N30" s="5">
        <v>12346</v>
      </c>
      <c r="O30" s="5">
        <v>12350</v>
      </c>
      <c r="P30" s="5">
        <v>481790</v>
      </c>
      <c r="Q30" s="5">
        <v>490000</v>
      </c>
      <c r="R30" s="5">
        <f>P30/N30</f>
        <v>39.02397537664021</v>
      </c>
      <c r="S30" s="5">
        <f>Q30/O30</f>
        <v>39.67611336032389</v>
      </c>
      <c r="T30" s="63">
        <f t="shared" si="1"/>
        <v>398755551</v>
      </c>
      <c r="U30" s="63">
        <f t="shared" si="4"/>
        <v>406850000</v>
      </c>
      <c r="V30" s="135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</row>
    <row r="31" spans="1:32" ht="15">
      <c r="A31" s="64" t="s">
        <v>515</v>
      </c>
      <c r="B31" s="5">
        <v>42000</v>
      </c>
      <c r="C31" s="5">
        <v>42000</v>
      </c>
      <c r="D31" s="5">
        <v>1000</v>
      </c>
      <c r="E31" s="5">
        <v>1000</v>
      </c>
      <c r="F31" s="31">
        <f t="shared" si="0"/>
        <v>0.023809523809523808</v>
      </c>
      <c r="G31" s="31">
        <f t="shared" si="2"/>
        <v>0.023809523809523808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63">
        <f t="shared" si="1"/>
        <v>1000</v>
      </c>
      <c r="U31" s="63">
        <f t="shared" si="4"/>
        <v>1000</v>
      </c>
      <c r="V31" s="51"/>
      <c r="W31" s="52"/>
      <c r="X31" s="52"/>
      <c r="Y31" s="52"/>
      <c r="Z31" s="52"/>
      <c r="AA31" s="52"/>
      <c r="AB31" s="52"/>
      <c r="AC31" s="52"/>
      <c r="AD31" s="52"/>
      <c r="AE31" s="52"/>
      <c r="AF31" s="52"/>
    </row>
    <row r="32" spans="1:32" ht="14.25">
      <c r="A32" s="64" t="s">
        <v>470</v>
      </c>
      <c r="B32" s="5">
        <v>2900</v>
      </c>
      <c r="C32" s="5">
        <v>2900</v>
      </c>
      <c r="D32" s="5">
        <v>92990</v>
      </c>
      <c r="E32" s="5">
        <v>92990</v>
      </c>
      <c r="F32" s="31">
        <f t="shared" si="0"/>
        <v>32.06551724137931</v>
      </c>
      <c r="G32" s="31">
        <f t="shared" si="2"/>
        <v>32.06551724137931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3">
        <f t="shared" si="1"/>
        <v>92990</v>
      </c>
      <c r="U32" s="63">
        <f t="shared" si="4"/>
        <v>92990</v>
      </c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</row>
    <row r="33" spans="1:32" ht="15">
      <c r="A33" s="65" t="s">
        <v>740</v>
      </c>
      <c r="B33" s="6">
        <v>15974000</v>
      </c>
      <c r="C33" s="6">
        <v>15974000</v>
      </c>
      <c r="D33" s="6">
        <v>379824000</v>
      </c>
      <c r="E33" s="6">
        <v>379824000</v>
      </c>
      <c r="F33" s="32">
        <f t="shared" si="0"/>
        <v>23.777638662827094</v>
      </c>
      <c r="G33" s="32">
        <f t="shared" si="2"/>
        <v>23.777638662827094</v>
      </c>
      <c r="H33" s="6">
        <v>4365791</v>
      </c>
      <c r="I33" s="6">
        <v>4365791</v>
      </c>
      <c r="J33" s="6">
        <v>385343000</v>
      </c>
      <c r="K33" s="6">
        <v>385343000</v>
      </c>
      <c r="L33" s="6">
        <f>J33/H33</f>
        <v>88.26418855139882</v>
      </c>
      <c r="M33" s="6">
        <f>K33/I33</f>
        <v>88.26418855139882</v>
      </c>
      <c r="N33" s="6"/>
      <c r="O33" s="6"/>
      <c r="P33" s="6"/>
      <c r="Q33" s="6"/>
      <c r="R33" s="6"/>
      <c r="S33" s="6"/>
      <c r="T33" s="66">
        <f t="shared" si="1"/>
        <v>765167000</v>
      </c>
      <c r="U33" s="66">
        <f t="shared" si="4"/>
        <v>765167000</v>
      </c>
      <c r="V33" s="135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</row>
    <row r="34" spans="1:32" ht="15">
      <c r="A34" s="67" t="s">
        <v>335</v>
      </c>
      <c r="B34" s="6">
        <v>118</v>
      </c>
      <c r="C34" s="6">
        <v>130</v>
      </c>
      <c r="D34" s="6">
        <v>212000</v>
      </c>
      <c r="E34" s="6">
        <v>250000</v>
      </c>
      <c r="F34" s="32">
        <f t="shared" si="0"/>
        <v>1796.6101694915253</v>
      </c>
      <c r="G34" s="32">
        <f t="shared" si="2"/>
        <v>1923.076923076923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6">
        <f t="shared" si="1"/>
        <v>212000</v>
      </c>
      <c r="U34" s="66">
        <f t="shared" si="4"/>
        <v>250000</v>
      </c>
      <c r="V34" s="51"/>
      <c r="W34" s="52"/>
      <c r="X34" s="52"/>
      <c r="Y34" s="52"/>
      <c r="Z34" s="52"/>
      <c r="AA34" s="52"/>
      <c r="AB34" s="52"/>
      <c r="AC34" s="52"/>
      <c r="AD34" s="52"/>
      <c r="AE34" s="52"/>
      <c r="AF34" s="52"/>
    </row>
    <row r="35" spans="1:32" ht="15">
      <c r="A35" s="67" t="s">
        <v>3</v>
      </c>
      <c r="B35" s="6">
        <v>300000</v>
      </c>
      <c r="C35" s="6">
        <v>300000</v>
      </c>
      <c r="D35" s="6">
        <v>102000</v>
      </c>
      <c r="E35" s="6">
        <v>110000</v>
      </c>
      <c r="F35" s="32">
        <f t="shared" si="0"/>
        <v>0.34</v>
      </c>
      <c r="G35" s="32">
        <f t="shared" si="2"/>
        <v>0.36666666666666664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6">
        <f t="shared" si="1"/>
        <v>102000</v>
      </c>
      <c r="U35" s="66">
        <f t="shared" si="4"/>
        <v>110000</v>
      </c>
      <c r="V35" s="51"/>
      <c r="W35" s="52"/>
      <c r="X35" s="52"/>
      <c r="Y35" s="52"/>
      <c r="Z35" s="52"/>
      <c r="AA35" s="52"/>
      <c r="AB35" s="52"/>
      <c r="AC35" s="52"/>
      <c r="AD35" s="52"/>
      <c r="AE35" s="52"/>
      <c r="AF35" s="52"/>
    </row>
    <row r="36" spans="1:32" ht="15">
      <c r="A36" s="67" t="s">
        <v>730</v>
      </c>
      <c r="B36" s="6">
        <v>31</v>
      </c>
      <c r="C36" s="6">
        <v>31</v>
      </c>
      <c r="D36" s="6">
        <v>6745</v>
      </c>
      <c r="E36" s="6">
        <v>6950</v>
      </c>
      <c r="F36" s="32">
        <f t="shared" si="0"/>
        <v>217.58064516129033</v>
      </c>
      <c r="G36" s="32">
        <f t="shared" si="2"/>
        <v>224.19354838709677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6">
        <f t="shared" si="1"/>
        <v>6745</v>
      </c>
      <c r="U36" s="66">
        <f t="shared" si="4"/>
        <v>6950</v>
      </c>
      <c r="V36" s="51"/>
      <c r="W36" s="52"/>
      <c r="X36" s="52"/>
      <c r="Y36" s="52"/>
      <c r="Z36" s="52"/>
      <c r="AA36" s="52"/>
      <c r="AB36" s="52"/>
      <c r="AC36" s="52"/>
      <c r="AD36" s="52"/>
      <c r="AE36" s="52"/>
      <c r="AF36" s="52"/>
    </row>
    <row r="37" spans="1:32" ht="15">
      <c r="A37" s="67" t="s">
        <v>347</v>
      </c>
      <c r="B37" s="6">
        <v>153</v>
      </c>
      <c r="C37" s="6">
        <v>153</v>
      </c>
      <c r="D37" s="6">
        <v>7893</v>
      </c>
      <c r="E37" s="6">
        <v>7893</v>
      </c>
      <c r="F37" s="32">
        <f t="shared" si="0"/>
        <v>51.588235294117645</v>
      </c>
      <c r="G37" s="32">
        <f t="shared" si="2"/>
        <v>51.588235294117645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6">
        <f t="shared" si="1"/>
        <v>7893</v>
      </c>
      <c r="U37" s="66">
        <f t="shared" si="4"/>
        <v>7893</v>
      </c>
      <c r="V37" s="51"/>
      <c r="W37" s="52"/>
      <c r="X37" s="52"/>
      <c r="Y37" s="52"/>
      <c r="Z37" s="52"/>
      <c r="AA37" s="52"/>
      <c r="AB37" s="52"/>
      <c r="AC37" s="52"/>
      <c r="AD37" s="52"/>
      <c r="AE37" s="52"/>
      <c r="AF37" s="52"/>
    </row>
    <row r="38" spans="1:32" ht="15">
      <c r="A38" s="67" t="s">
        <v>546</v>
      </c>
      <c r="B38" s="6">
        <v>1240</v>
      </c>
      <c r="C38" s="6">
        <v>1240</v>
      </c>
      <c r="D38" s="6">
        <v>38167</v>
      </c>
      <c r="E38" s="6">
        <v>40000</v>
      </c>
      <c r="F38" s="32">
        <f t="shared" si="0"/>
        <v>30.77983870967742</v>
      </c>
      <c r="G38" s="32">
        <f t="shared" si="2"/>
        <v>32.25806451612903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6">
        <f aca="true" t="shared" si="5" ref="T38:T69">SUM(J38,P38,D38)</f>
        <v>38167</v>
      </c>
      <c r="U38" s="66">
        <f t="shared" si="4"/>
        <v>40000</v>
      </c>
      <c r="V38" s="51"/>
      <c r="W38" s="52"/>
      <c r="X38" s="52"/>
      <c r="Y38" s="52"/>
      <c r="Z38" s="52"/>
      <c r="AA38" s="52"/>
      <c r="AB38" s="52"/>
      <c r="AC38" s="52"/>
      <c r="AD38" s="52"/>
      <c r="AE38" s="52"/>
      <c r="AF38" s="52"/>
    </row>
    <row r="39" spans="1:32" ht="15">
      <c r="A39" s="67" t="s">
        <v>873</v>
      </c>
      <c r="B39" s="6">
        <v>46</v>
      </c>
      <c r="C39" s="6">
        <v>46</v>
      </c>
      <c r="D39" s="6">
        <v>9892</v>
      </c>
      <c r="E39" s="6">
        <v>9892</v>
      </c>
      <c r="F39" s="32">
        <f t="shared" si="0"/>
        <v>215.04347826086956</v>
      </c>
      <c r="G39" s="32">
        <f t="shared" si="2"/>
        <v>215.04347826086956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6">
        <f t="shared" si="5"/>
        <v>9892</v>
      </c>
      <c r="U39" s="66">
        <f t="shared" si="4"/>
        <v>9892</v>
      </c>
      <c r="V39" s="51"/>
      <c r="W39" s="52"/>
      <c r="X39" s="52"/>
      <c r="Y39" s="52"/>
      <c r="Z39" s="52"/>
      <c r="AA39" s="52"/>
      <c r="AB39" s="52"/>
      <c r="AC39" s="52"/>
      <c r="AD39" s="52"/>
      <c r="AE39" s="52"/>
      <c r="AF39" s="52"/>
    </row>
    <row r="40" spans="1:32" ht="15">
      <c r="A40" s="67" t="s">
        <v>634</v>
      </c>
      <c r="B40" s="6">
        <v>717</v>
      </c>
      <c r="C40" s="6">
        <v>717</v>
      </c>
      <c r="D40" s="6">
        <v>9360</v>
      </c>
      <c r="E40" s="6">
        <v>9800</v>
      </c>
      <c r="F40" s="32">
        <f t="shared" si="0"/>
        <v>13.05439330543933</v>
      </c>
      <c r="G40" s="32">
        <f t="shared" si="2"/>
        <v>13.668061366806137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6">
        <f t="shared" si="5"/>
        <v>9360</v>
      </c>
      <c r="U40" s="66">
        <f t="shared" si="4"/>
        <v>9800</v>
      </c>
      <c r="V40" s="51"/>
      <c r="W40" s="52"/>
      <c r="X40" s="52"/>
      <c r="Y40" s="52"/>
      <c r="Z40" s="52"/>
      <c r="AA40" s="52"/>
      <c r="AB40" s="52"/>
      <c r="AC40" s="52"/>
      <c r="AD40" s="52"/>
      <c r="AE40" s="52"/>
      <c r="AF40" s="52"/>
    </row>
    <row r="41" spans="1:32" ht="15">
      <c r="A41" s="67" t="s">
        <v>866</v>
      </c>
      <c r="B41" s="6">
        <v>35600</v>
      </c>
      <c r="C41" s="6">
        <v>35680</v>
      </c>
      <c r="D41" s="6">
        <v>677679</v>
      </c>
      <c r="E41" s="6">
        <v>684159</v>
      </c>
      <c r="F41" s="32">
        <f t="shared" si="0"/>
        <v>19.035926966292134</v>
      </c>
      <c r="G41" s="32">
        <f t="shared" si="2"/>
        <v>19.174859865470854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6">
        <f t="shared" si="5"/>
        <v>677679</v>
      </c>
      <c r="U41" s="66">
        <f t="shared" si="4"/>
        <v>684159</v>
      </c>
      <c r="V41" s="51"/>
      <c r="W41" s="52"/>
      <c r="X41" s="52"/>
      <c r="Y41" s="52"/>
      <c r="Z41" s="52"/>
      <c r="AA41" s="52"/>
      <c r="AB41" s="52"/>
      <c r="AC41" s="52"/>
      <c r="AD41" s="52"/>
      <c r="AE41" s="52"/>
      <c r="AF41" s="52"/>
    </row>
    <row r="42" spans="1:32" ht="15">
      <c r="A42" s="67" t="s">
        <v>33</v>
      </c>
      <c r="B42" s="6">
        <v>1458</v>
      </c>
      <c r="C42" s="6">
        <v>1460</v>
      </c>
      <c r="D42" s="6">
        <v>24960</v>
      </c>
      <c r="E42" s="6">
        <v>26200</v>
      </c>
      <c r="F42" s="32">
        <f t="shared" si="0"/>
        <v>17.11934156378601</v>
      </c>
      <c r="G42" s="32">
        <f t="shared" si="2"/>
        <v>17.945205479452056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6">
        <f t="shared" si="5"/>
        <v>24960</v>
      </c>
      <c r="U42" s="66">
        <f t="shared" si="4"/>
        <v>26200</v>
      </c>
      <c r="V42" s="51"/>
      <c r="W42" s="52"/>
      <c r="X42" s="52"/>
      <c r="Y42" s="52"/>
      <c r="Z42" s="52"/>
      <c r="AA42" s="52"/>
      <c r="AB42" s="52"/>
      <c r="AC42" s="52"/>
      <c r="AD42" s="52"/>
      <c r="AE42" s="52"/>
      <c r="AF42" s="52"/>
    </row>
    <row r="43" spans="1:32" ht="15">
      <c r="A43" s="67" t="s">
        <v>825</v>
      </c>
      <c r="B43" s="45">
        <v>2363</v>
      </c>
      <c r="C43" s="45">
        <v>21950</v>
      </c>
      <c r="D43" s="45">
        <v>2371</v>
      </c>
      <c r="E43" s="45">
        <v>22856</v>
      </c>
      <c r="F43" s="32">
        <f t="shared" si="0"/>
        <v>1.0033855268726195</v>
      </c>
      <c r="G43" s="32">
        <f t="shared" si="2"/>
        <v>1.0412756264236902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6">
        <f t="shared" si="5"/>
        <v>2371</v>
      </c>
      <c r="U43" s="66">
        <f t="shared" si="4"/>
        <v>22856</v>
      </c>
      <c r="V43" s="51"/>
      <c r="W43" s="52"/>
      <c r="X43" s="52"/>
      <c r="Y43" s="52"/>
      <c r="Z43" s="52"/>
      <c r="AA43" s="52"/>
      <c r="AB43" s="52"/>
      <c r="AC43" s="52"/>
      <c r="AD43" s="52"/>
      <c r="AE43" s="52"/>
      <c r="AF43" s="52"/>
    </row>
    <row r="44" spans="1:32" ht="15">
      <c r="A44" s="67" t="s">
        <v>415</v>
      </c>
      <c r="B44" s="6">
        <v>11684</v>
      </c>
      <c r="C44" s="6">
        <v>11684</v>
      </c>
      <c r="D44" s="6">
        <v>251188</v>
      </c>
      <c r="E44" s="6">
        <v>258724</v>
      </c>
      <c r="F44" s="32">
        <f t="shared" si="0"/>
        <v>21.498459431701473</v>
      </c>
      <c r="G44" s="32">
        <f t="shared" si="2"/>
        <v>22.143444026018486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6">
        <f t="shared" si="5"/>
        <v>251188</v>
      </c>
      <c r="U44" s="66">
        <f t="shared" si="4"/>
        <v>258724</v>
      </c>
      <c r="V44" s="51"/>
      <c r="W44" s="52"/>
      <c r="X44" s="52"/>
      <c r="Y44" s="52"/>
      <c r="Z44" s="52"/>
      <c r="AA44" s="52"/>
      <c r="AB44" s="52"/>
      <c r="AC44" s="52"/>
      <c r="AD44" s="52"/>
      <c r="AE44" s="52"/>
      <c r="AF44" s="52"/>
    </row>
    <row r="45" spans="1:32" ht="15">
      <c r="A45" s="67" t="s">
        <v>838</v>
      </c>
      <c r="B45" s="6">
        <v>16655</v>
      </c>
      <c r="C45" s="6">
        <v>16655</v>
      </c>
      <c r="D45" s="6">
        <v>115500</v>
      </c>
      <c r="E45" s="6">
        <v>130000</v>
      </c>
      <c r="F45" s="32">
        <f t="shared" si="0"/>
        <v>6.934854398078655</v>
      </c>
      <c r="G45" s="32">
        <f t="shared" si="2"/>
        <v>7.8054638246772745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6">
        <f t="shared" si="5"/>
        <v>115500</v>
      </c>
      <c r="U45" s="66">
        <f t="shared" si="4"/>
        <v>130000</v>
      </c>
      <c r="V45" s="51"/>
      <c r="W45" s="52"/>
      <c r="X45" s="52"/>
      <c r="Y45" s="52"/>
      <c r="Z45" s="52"/>
      <c r="AA45" s="52"/>
      <c r="AB45" s="52"/>
      <c r="AC45" s="52"/>
      <c r="AD45" s="52"/>
      <c r="AE45" s="52"/>
      <c r="AF45" s="52"/>
    </row>
    <row r="46" spans="1:32" ht="14.25">
      <c r="A46" s="67" t="s">
        <v>853</v>
      </c>
      <c r="B46" s="6">
        <v>53040</v>
      </c>
      <c r="C46" s="6">
        <v>53040</v>
      </c>
      <c r="D46" s="6">
        <v>68000</v>
      </c>
      <c r="E46" s="6">
        <v>70000</v>
      </c>
      <c r="F46" s="32">
        <f t="shared" si="0"/>
        <v>1.2820512820512822</v>
      </c>
      <c r="G46" s="32">
        <f t="shared" si="2"/>
        <v>1.3197586726998491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6">
        <f t="shared" si="5"/>
        <v>68000</v>
      </c>
      <c r="U46" s="66">
        <f t="shared" si="4"/>
        <v>70000</v>
      </c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</row>
    <row r="47" spans="1:32" ht="15">
      <c r="A47" s="67" t="s">
        <v>885</v>
      </c>
      <c r="B47" s="6">
        <v>91250</v>
      </c>
      <c r="C47" s="6">
        <v>91250</v>
      </c>
      <c r="D47" s="6">
        <v>31000</v>
      </c>
      <c r="E47" s="6">
        <v>32500</v>
      </c>
      <c r="F47" s="32">
        <f t="shared" si="0"/>
        <v>0.33972602739726027</v>
      </c>
      <c r="G47" s="32">
        <f t="shared" si="2"/>
        <v>0.3561643835616438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6">
        <f t="shared" si="5"/>
        <v>31000</v>
      </c>
      <c r="U47" s="66">
        <f t="shared" si="4"/>
        <v>32500</v>
      </c>
      <c r="V47" s="51"/>
      <c r="W47" s="52"/>
      <c r="X47" s="52"/>
      <c r="Y47" s="52"/>
      <c r="Z47" s="52"/>
      <c r="AA47" s="52"/>
      <c r="AB47" s="52"/>
      <c r="AC47" s="52"/>
      <c r="AD47" s="52"/>
      <c r="AE47" s="52"/>
      <c r="AF47" s="52"/>
    </row>
    <row r="48" spans="1:32" ht="15">
      <c r="A48" s="67" t="s">
        <v>683</v>
      </c>
      <c r="B48" s="6">
        <v>11176</v>
      </c>
      <c r="C48" s="6">
        <v>11176</v>
      </c>
      <c r="D48" s="6">
        <v>263291</v>
      </c>
      <c r="E48" s="6">
        <v>270000</v>
      </c>
      <c r="F48" s="32">
        <f t="shared" si="0"/>
        <v>23.558607730851826</v>
      </c>
      <c r="G48" s="32">
        <f t="shared" si="2"/>
        <v>24.158911954187545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6">
        <f t="shared" si="5"/>
        <v>263291</v>
      </c>
      <c r="U48" s="66">
        <f t="shared" si="4"/>
        <v>270000</v>
      </c>
      <c r="V48" s="51"/>
      <c r="W48" s="52"/>
      <c r="X48" s="52"/>
      <c r="Y48" s="52"/>
      <c r="Z48" s="52"/>
      <c r="AA48" s="52"/>
      <c r="AB48" s="52"/>
      <c r="AC48" s="52"/>
      <c r="AD48" s="52"/>
      <c r="AE48" s="52"/>
      <c r="AF48" s="52"/>
    </row>
    <row r="49" spans="1:32" ht="15">
      <c r="A49" s="67" t="s">
        <v>924</v>
      </c>
      <c r="B49" s="46">
        <v>342</v>
      </c>
      <c r="C49" s="46">
        <v>342</v>
      </c>
      <c r="D49" s="46">
        <v>6750</v>
      </c>
      <c r="E49" s="46">
        <v>7250</v>
      </c>
      <c r="F49" s="32">
        <f t="shared" si="0"/>
        <v>19.736842105263158</v>
      </c>
      <c r="G49" s="32">
        <f t="shared" si="2"/>
        <v>21.198830409356724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6">
        <f t="shared" si="5"/>
        <v>6750</v>
      </c>
      <c r="U49" s="66">
        <f t="shared" si="4"/>
        <v>7250</v>
      </c>
      <c r="V49" s="51"/>
      <c r="W49" s="52"/>
      <c r="X49" s="52"/>
      <c r="Y49" s="52"/>
      <c r="Z49" s="52"/>
      <c r="AA49" s="52"/>
      <c r="AB49" s="52"/>
      <c r="AC49" s="52"/>
      <c r="AD49" s="52"/>
      <c r="AE49" s="52"/>
      <c r="AF49" s="52"/>
    </row>
    <row r="50" spans="1:32" ht="15">
      <c r="A50" s="67" t="s">
        <v>667</v>
      </c>
      <c r="B50" s="7">
        <v>3967</v>
      </c>
      <c r="C50" s="7">
        <v>2983</v>
      </c>
      <c r="D50" s="7">
        <v>93073</v>
      </c>
      <c r="E50" s="7">
        <v>94210</v>
      </c>
      <c r="F50" s="32">
        <f t="shared" si="0"/>
        <v>23.461809931938493</v>
      </c>
      <c r="G50" s="32">
        <f t="shared" si="2"/>
        <v>31.582299698290313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66">
        <f t="shared" si="5"/>
        <v>93073</v>
      </c>
      <c r="U50" s="66">
        <f t="shared" si="4"/>
        <v>94210</v>
      </c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</row>
    <row r="51" spans="1:32" ht="15">
      <c r="A51" s="67" t="s">
        <v>108</v>
      </c>
      <c r="B51" s="6">
        <v>1908</v>
      </c>
      <c r="C51" s="6">
        <v>2216</v>
      </c>
      <c r="D51" s="6">
        <v>62400</v>
      </c>
      <c r="E51" s="6">
        <v>71400</v>
      </c>
      <c r="F51" s="32">
        <f t="shared" si="0"/>
        <v>32.704402515723274</v>
      </c>
      <c r="G51" s="32">
        <f t="shared" si="2"/>
        <v>32.2202166064982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6">
        <f t="shared" si="5"/>
        <v>62400</v>
      </c>
      <c r="U51" s="66">
        <f t="shared" si="4"/>
        <v>71400</v>
      </c>
      <c r="V51" s="51"/>
      <c r="W51" s="52"/>
      <c r="X51" s="52"/>
      <c r="Y51" s="52"/>
      <c r="Z51" s="52"/>
      <c r="AA51" s="52"/>
      <c r="AB51" s="52"/>
      <c r="AC51" s="52"/>
      <c r="AD51" s="52"/>
      <c r="AE51" s="52"/>
      <c r="AF51" s="52"/>
    </row>
    <row r="52" spans="1:32" ht="15">
      <c r="A52" s="67" t="s">
        <v>726</v>
      </c>
      <c r="B52" s="7">
        <v>139</v>
      </c>
      <c r="C52" s="7">
        <v>139</v>
      </c>
      <c r="D52" s="7">
        <v>6745</v>
      </c>
      <c r="E52" s="7">
        <v>6850</v>
      </c>
      <c r="F52" s="32">
        <f t="shared" si="0"/>
        <v>48.52517985611511</v>
      </c>
      <c r="G52" s="32">
        <f t="shared" si="2"/>
        <v>49.280575539568346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66">
        <f t="shared" si="5"/>
        <v>6745</v>
      </c>
      <c r="U52" s="66">
        <f t="shared" si="4"/>
        <v>6850</v>
      </c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</row>
    <row r="53" spans="1:32" ht="15">
      <c r="A53" s="67" t="s">
        <v>711</v>
      </c>
      <c r="B53" s="6">
        <v>420</v>
      </c>
      <c r="C53" s="6">
        <v>420</v>
      </c>
      <c r="D53" s="6">
        <v>9200</v>
      </c>
      <c r="E53" s="6">
        <v>9200</v>
      </c>
      <c r="F53" s="32">
        <f t="shared" si="0"/>
        <v>21.904761904761905</v>
      </c>
      <c r="G53" s="32">
        <f t="shared" si="2"/>
        <v>21.904761904761905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6">
        <f t="shared" si="5"/>
        <v>9200</v>
      </c>
      <c r="U53" s="66">
        <f t="shared" si="4"/>
        <v>9200</v>
      </c>
      <c r="V53" s="51"/>
      <c r="W53" s="52"/>
      <c r="X53" s="52"/>
      <c r="Y53" s="52"/>
      <c r="Z53" s="52"/>
      <c r="AA53" s="52"/>
      <c r="AB53" s="52"/>
      <c r="AC53" s="52"/>
      <c r="AD53" s="52"/>
      <c r="AE53" s="52"/>
      <c r="AF53" s="52"/>
    </row>
    <row r="54" spans="1:32" ht="15">
      <c r="A54" s="67" t="s">
        <v>98</v>
      </c>
      <c r="B54" s="7">
        <v>1236</v>
      </c>
      <c r="C54" s="7">
        <v>1236</v>
      </c>
      <c r="D54" s="7">
        <v>32000</v>
      </c>
      <c r="E54" s="7">
        <v>32500</v>
      </c>
      <c r="F54" s="32">
        <f t="shared" si="0"/>
        <v>25.889967637540455</v>
      </c>
      <c r="G54" s="32">
        <f t="shared" si="2"/>
        <v>26.294498381877023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66">
        <f t="shared" si="5"/>
        <v>32000</v>
      </c>
      <c r="U54" s="66">
        <f t="shared" si="4"/>
        <v>32500</v>
      </c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</row>
    <row r="55" spans="1:32" ht="15">
      <c r="A55" s="67" t="s">
        <v>829</v>
      </c>
      <c r="B55" s="45">
        <v>1440</v>
      </c>
      <c r="C55" s="45">
        <v>1440</v>
      </c>
      <c r="D55" s="45">
        <v>41026</v>
      </c>
      <c r="E55" s="45">
        <v>41026</v>
      </c>
      <c r="F55" s="32">
        <f t="shared" si="0"/>
        <v>28.490277777777777</v>
      </c>
      <c r="G55" s="32">
        <f t="shared" si="2"/>
        <v>28.490277777777777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6">
        <f t="shared" si="5"/>
        <v>41026</v>
      </c>
      <c r="U55" s="66">
        <f t="shared" si="4"/>
        <v>41026</v>
      </c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</row>
    <row r="56" spans="1:32" ht="15">
      <c r="A56" s="67" t="s">
        <v>641</v>
      </c>
      <c r="B56" s="6">
        <v>300000</v>
      </c>
      <c r="C56" s="6">
        <v>300000</v>
      </c>
      <c r="D56" s="6">
        <v>5380000</v>
      </c>
      <c r="E56" s="6">
        <v>5400000</v>
      </c>
      <c r="F56" s="32">
        <f t="shared" si="0"/>
        <v>17.933333333333334</v>
      </c>
      <c r="G56" s="32">
        <f t="shared" si="2"/>
        <v>18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6">
        <f t="shared" si="5"/>
        <v>5380000</v>
      </c>
      <c r="U56" s="66">
        <f t="shared" si="4"/>
        <v>5400000</v>
      </c>
      <c r="V56" s="51"/>
      <c r="W56" s="52"/>
      <c r="X56" s="52"/>
      <c r="Y56" s="52"/>
      <c r="Z56" s="52"/>
      <c r="AA56" s="52"/>
      <c r="AB56" s="52"/>
      <c r="AC56" s="52"/>
      <c r="AD56" s="52"/>
      <c r="AE56" s="52"/>
      <c r="AF56" s="52"/>
    </row>
    <row r="57" spans="1:32" ht="15">
      <c r="A57" s="67" t="s">
        <v>889</v>
      </c>
      <c r="B57" s="6">
        <v>11031</v>
      </c>
      <c r="C57" s="6">
        <v>11031</v>
      </c>
      <c r="D57" s="6">
        <v>220991</v>
      </c>
      <c r="E57" s="6">
        <v>220991</v>
      </c>
      <c r="F57" s="32">
        <f t="shared" si="0"/>
        <v>20.033632490254735</v>
      </c>
      <c r="G57" s="32">
        <f t="shared" si="2"/>
        <v>20.033632490254735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6">
        <f t="shared" si="5"/>
        <v>220991</v>
      </c>
      <c r="U57" s="66">
        <f aca="true" t="shared" si="6" ref="U57:U78">SUM(K57,Q57,E57)</f>
        <v>220991</v>
      </c>
      <c r="V57" s="51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spans="1:32" ht="15">
      <c r="A58" s="67" t="s">
        <v>530</v>
      </c>
      <c r="B58" s="6">
        <v>85</v>
      </c>
      <c r="C58" s="6">
        <v>210</v>
      </c>
      <c r="D58" s="6">
        <v>2390</v>
      </c>
      <c r="E58" s="6">
        <v>5905</v>
      </c>
      <c r="F58" s="32">
        <f t="shared" si="0"/>
        <v>28.11764705882353</v>
      </c>
      <c r="G58" s="32">
        <f t="shared" si="2"/>
        <v>28.11904761904762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6">
        <f t="shared" si="5"/>
        <v>2390</v>
      </c>
      <c r="U58" s="66">
        <f t="shared" si="6"/>
        <v>5905</v>
      </c>
      <c r="V58" s="51"/>
      <c r="W58" s="52"/>
      <c r="X58" s="52"/>
      <c r="Y58" s="52"/>
      <c r="Z58" s="52"/>
      <c r="AA58" s="52"/>
      <c r="AB58" s="52"/>
      <c r="AC58" s="52"/>
      <c r="AD58" s="52"/>
      <c r="AE58" s="52"/>
      <c r="AF58" s="52"/>
    </row>
    <row r="59" spans="1:32" ht="15">
      <c r="A59" s="67" t="s">
        <v>874</v>
      </c>
      <c r="B59" s="6">
        <v>46</v>
      </c>
      <c r="C59" s="6">
        <v>46</v>
      </c>
      <c r="D59" s="6">
        <v>6745</v>
      </c>
      <c r="E59" s="6">
        <v>7000</v>
      </c>
      <c r="F59" s="32">
        <f t="shared" si="0"/>
        <v>146.6304347826087</v>
      </c>
      <c r="G59" s="32">
        <f t="shared" si="2"/>
        <v>152.17391304347825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6">
        <f t="shared" si="5"/>
        <v>6745</v>
      </c>
      <c r="U59" s="66">
        <f t="shared" si="6"/>
        <v>7000</v>
      </c>
      <c r="V59" s="51"/>
      <c r="W59" s="52"/>
      <c r="X59" s="52"/>
      <c r="Y59" s="52"/>
      <c r="Z59" s="52"/>
      <c r="AA59" s="52"/>
      <c r="AB59" s="52"/>
      <c r="AC59" s="52"/>
      <c r="AD59" s="52"/>
      <c r="AE59" s="52"/>
      <c r="AF59" s="52"/>
    </row>
    <row r="60" spans="1:32" ht="15">
      <c r="A60" s="67" t="s">
        <v>352</v>
      </c>
      <c r="B60" s="6">
        <v>137</v>
      </c>
      <c r="C60" s="6">
        <v>137</v>
      </c>
      <c r="D60" s="6">
        <v>29460</v>
      </c>
      <c r="E60" s="6">
        <v>29460</v>
      </c>
      <c r="F60" s="32">
        <f t="shared" si="0"/>
        <v>215.03649635036496</v>
      </c>
      <c r="G60" s="32">
        <f t="shared" si="2"/>
        <v>215.03649635036496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6">
        <f t="shared" si="5"/>
        <v>29460</v>
      </c>
      <c r="U60" s="66">
        <f t="shared" si="6"/>
        <v>29460</v>
      </c>
      <c r="V60" s="51"/>
      <c r="W60" s="52"/>
      <c r="X60" s="52"/>
      <c r="Y60" s="52"/>
      <c r="Z60" s="52"/>
      <c r="AA60" s="52"/>
      <c r="AB60" s="52"/>
      <c r="AC60" s="52"/>
      <c r="AD60" s="52"/>
      <c r="AE60" s="52"/>
      <c r="AF60" s="52"/>
    </row>
    <row r="61" spans="1:32" ht="15">
      <c r="A61" s="67" t="s">
        <v>0</v>
      </c>
      <c r="B61" s="6">
        <v>8</v>
      </c>
      <c r="C61" s="6">
        <v>8</v>
      </c>
      <c r="D61" s="6">
        <v>21438</v>
      </c>
      <c r="E61" s="6">
        <v>21438</v>
      </c>
      <c r="F61" s="32">
        <f t="shared" si="0"/>
        <v>2679.75</v>
      </c>
      <c r="G61" s="32">
        <f t="shared" si="2"/>
        <v>2679.75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6">
        <f t="shared" si="5"/>
        <v>21438</v>
      </c>
      <c r="U61" s="66">
        <f t="shared" si="6"/>
        <v>21438</v>
      </c>
      <c r="V61" s="51"/>
      <c r="W61" s="52"/>
      <c r="X61" s="52"/>
      <c r="Y61" s="52"/>
      <c r="Z61" s="52"/>
      <c r="AA61" s="52"/>
      <c r="AB61" s="52"/>
      <c r="AC61" s="52"/>
      <c r="AD61" s="52"/>
      <c r="AE61" s="52"/>
      <c r="AF61" s="52"/>
    </row>
    <row r="62" spans="1:32" ht="15">
      <c r="A62" s="67" t="s">
        <v>510</v>
      </c>
      <c r="B62" s="6">
        <v>69000</v>
      </c>
      <c r="C62" s="6">
        <v>69000</v>
      </c>
      <c r="D62" s="6">
        <v>1330000</v>
      </c>
      <c r="E62" s="6">
        <v>1350000</v>
      </c>
      <c r="F62" s="32">
        <f t="shared" si="0"/>
        <v>19.27536231884058</v>
      </c>
      <c r="G62" s="32">
        <f t="shared" si="2"/>
        <v>19.565217391304348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6">
        <f t="shared" si="5"/>
        <v>1330000</v>
      </c>
      <c r="U62" s="66">
        <f t="shared" si="6"/>
        <v>1350000</v>
      </c>
      <c r="V62" s="51"/>
      <c r="W62" s="52"/>
      <c r="X62" s="52"/>
      <c r="Y62" s="52"/>
      <c r="Z62" s="52"/>
      <c r="AA62" s="52"/>
      <c r="AB62" s="52"/>
      <c r="AC62" s="52"/>
      <c r="AD62" s="52"/>
      <c r="AE62" s="52"/>
      <c r="AF62" s="52"/>
    </row>
    <row r="63" spans="1:32" ht="15">
      <c r="A63" s="67" t="s">
        <v>566</v>
      </c>
      <c r="B63" s="6">
        <v>906</v>
      </c>
      <c r="C63" s="6">
        <v>906</v>
      </c>
      <c r="D63" s="6">
        <v>868</v>
      </c>
      <c r="E63" s="6">
        <v>868</v>
      </c>
      <c r="F63" s="32">
        <f t="shared" si="0"/>
        <v>0.9580573951434879</v>
      </c>
      <c r="G63" s="32">
        <f t="shared" si="2"/>
        <v>0.9580573951434879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6">
        <f t="shared" si="5"/>
        <v>868</v>
      </c>
      <c r="U63" s="66">
        <f t="shared" si="6"/>
        <v>868</v>
      </c>
      <c r="V63" s="51"/>
      <c r="W63" s="52"/>
      <c r="X63" s="52"/>
      <c r="Y63" s="52"/>
      <c r="Z63" s="52"/>
      <c r="AA63" s="52"/>
      <c r="AB63" s="52"/>
      <c r="AC63" s="52"/>
      <c r="AD63" s="52"/>
      <c r="AE63" s="52"/>
      <c r="AF63" s="52"/>
    </row>
    <row r="64" spans="1:32" ht="14.25">
      <c r="A64" s="67" t="s">
        <v>1</v>
      </c>
      <c r="B64" s="7">
        <v>67</v>
      </c>
      <c r="C64" s="7">
        <v>67</v>
      </c>
      <c r="D64" s="7">
        <v>75000</v>
      </c>
      <c r="E64" s="7">
        <v>80000</v>
      </c>
      <c r="F64" s="32">
        <f t="shared" si="0"/>
        <v>1119.402985074627</v>
      </c>
      <c r="G64" s="32">
        <f t="shared" si="2"/>
        <v>1194.0298507462687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6">
        <f t="shared" si="5"/>
        <v>75000</v>
      </c>
      <c r="U64" s="66">
        <f t="shared" si="6"/>
        <v>80000</v>
      </c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</row>
    <row r="65" spans="1:32" ht="15">
      <c r="A65" s="67" t="s">
        <v>863</v>
      </c>
      <c r="B65" s="6">
        <v>2283</v>
      </c>
      <c r="C65" s="6">
        <v>2285</v>
      </c>
      <c r="D65" s="6">
        <v>50593</v>
      </c>
      <c r="E65" s="6">
        <v>50600</v>
      </c>
      <c r="F65" s="32">
        <f t="shared" si="0"/>
        <v>22.160753394656155</v>
      </c>
      <c r="G65" s="32">
        <f t="shared" si="2"/>
        <v>22.144420131291028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6">
        <f t="shared" si="5"/>
        <v>50593</v>
      </c>
      <c r="U65" s="66">
        <f t="shared" si="6"/>
        <v>50600</v>
      </c>
      <c r="V65" s="51"/>
      <c r="W65" s="52"/>
      <c r="X65" s="52"/>
      <c r="Y65" s="52"/>
      <c r="Z65" s="52"/>
      <c r="AA65" s="52"/>
      <c r="AB65" s="52"/>
      <c r="AC65" s="52"/>
      <c r="AD65" s="52"/>
      <c r="AE65" s="52"/>
      <c r="AF65" s="52"/>
    </row>
    <row r="66" spans="1:32" ht="15">
      <c r="A66" s="67" t="s">
        <v>124</v>
      </c>
      <c r="B66" s="6">
        <v>1584</v>
      </c>
      <c r="C66" s="6">
        <v>1584</v>
      </c>
      <c r="D66" s="6">
        <v>14163</v>
      </c>
      <c r="E66" s="6">
        <v>14163</v>
      </c>
      <c r="F66" s="32">
        <f t="shared" si="0"/>
        <v>8.941287878787879</v>
      </c>
      <c r="G66" s="32">
        <f t="shared" si="2"/>
        <v>8.941287878787879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6">
        <f t="shared" si="5"/>
        <v>14163</v>
      </c>
      <c r="U66" s="66">
        <f t="shared" si="6"/>
        <v>14163</v>
      </c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</row>
    <row r="67" spans="1:32" ht="15">
      <c r="A67" s="67" t="s">
        <v>363</v>
      </c>
      <c r="B67" s="6">
        <v>15954</v>
      </c>
      <c r="C67" s="6">
        <v>15954</v>
      </c>
      <c r="D67" s="6">
        <v>366158</v>
      </c>
      <c r="E67" s="6">
        <v>450374</v>
      </c>
      <c r="F67" s="32">
        <f t="shared" si="0"/>
        <v>22.950858718816598</v>
      </c>
      <c r="G67" s="32">
        <f t="shared" si="2"/>
        <v>28.229534912874513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6">
        <f t="shared" si="5"/>
        <v>366158</v>
      </c>
      <c r="U67" s="66">
        <f t="shared" si="6"/>
        <v>450374</v>
      </c>
      <c r="V67" s="51"/>
      <c r="W67" s="52"/>
      <c r="X67" s="52"/>
      <c r="Y67" s="52"/>
      <c r="Z67" s="52"/>
      <c r="AA67" s="52"/>
      <c r="AB67" s="52"/>
      <c r="AC67" s="52"/>
      <c r="AD67" s="52"/>
      <c r="AE67" s="52"/>
      <c r="AF67" s="52"/>
    </row>
    <row r="68" spans="1:32" ht="15">
      <c r="A68" s="67" t="s">
        <v>715</v>
      </c>
      <c r="B68" s="6">
        <v>406</v>
      </c>
      <c r="C68" s="6">
        <v>720</v>
      </c>
      <c r="D68" s="6">
        <v>6667</v>
      </c>
      <c r="E68" s="6">
        <v>11822</v>
      </c>
      <c r="F68" s="32">
        <f t="shared" si="0"/>
        <v>16.42118226600985</v>
      </c>
      <c r="G68" s="32">
        <f t="shared" si="2"/>
        <v>16.419444444444444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6">
        <f t="shared" si="5"/>
        <v>6667</v>
      </c>
      <c r="U68" s="66">
        <f t="shared" si="6"/>
        <v>11822</v>
      </c>
      <c r="V68" s="135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</row>
    <row r="69" spans="1:32" ht="15">
      <c r="A69" s="67" t="s">
        <v>876</v>
      </c>
      <c r="B69" s="6">
        <v>2704</v>
      </c>
      <c r="C69" s="6">
        <v>2000</v>
      </c>
      <c r="D69" s="6">
        <v>76896</v>
      </c>
      <c r="E69" s="6">
        <v>57000</v>
      </c>
      <c r="F69" s="32">
        <f t="shared" si="0"/>
        <v>28.437869822485208</v>
      </c>
      <c r="G69" s="32">
        <f t="shared" si="2"/>
        <v>28.5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6">
        <f t="shared" si="5"/>
        <v>76896</v>
      </c>
      <c r="U69" s="66">
        <f t="shared" si="6"/>
        <v>57000</v>
      </c>
      <c r="V69" s="51"/>
      <c r="W69" s="52"/>
      <c r="X69" s="52"/>
      <c r="Y69" s="52"/>
      <c r="Z69" s="52"/>
      <c r="AA69" s="52"/>
      <c r="AB69" s="52"/>
      <c r="AC69" s="52"/>
      <c r="AD69" s="52"/>
      <c r="AE69" s="52"/>
      <c r="AF69" s="52"/>
    </row>
    <row r="70" spans="1:32" ht="15">
      <c r="A70" s="67" t="s">
        <v>911</v>
      </c>
      <c r="B70" s="6">
        <v>3044</v>
      </c>
      <c r="C70" s="6">
        <v>3044</v>
      </c>
      <c r="D70" s="6">
        <v>70715</v>
      </c>
      <c r="E70" s="6">
        <v>75000</v>
      </c>
      <c r="F70" s="32">
        <f t="shared" si="0"/>
        <v>23.230946123521683</v>
      </c>
      <c r="G70" s="32">
        <f t="shared" si="2"/>
        <v>24.63863337713535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6">
        <f aca="true" t="shared" si="7" ref="T70:T101">SUM(J70,P70,D70)</f>
        <v>70715</v>
      </c>
      <c r="U70" s="66">
        <f t="shared" si="6"/>
        <v>75000</v>
      </c>
      <c r="V70" s="51"/>
      <c r="W70" s="52"/>
      <c r="X70" s="52"/>
      <c r="Y70" s="52"/>
      <c r="Z70" s="52"/>
      <c r="AA70" s="52"/>
      <c r="AB70" s="52"/>
      <c r="AC70" s="52"/>
      <c r="AD70" s="52"/>
      <c r="AE70" s="52"/>
      <c r="AF70" s="52"/>
    </row>
    <row r="71" spans="1:32" ht="15">
      <c r="A71" s="67" t="s">
        <v>643</v>
      </c>
      <c r="B71" s="6"/>
      <c r="C71" s="6"/>
      <c r="D71" s="6">
        <v>560000</v>
      </c>
      <c r="E71" s="6">
        <v>640000</v>
      </c>
      <c r="F71" s="32"/>
      <c r="G71" s="32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6">
        <f t="shared" si="7"/>
        <v>560000</v>
      </c>
      <c r="U71" s="66">
        <f t="shared" si="6"/>
        <v>640000</v>
      </c>
      <c r="V71" s="51"/>
      <c r="W71" s="52"/>
      <c r="X71" s="52"/>
      <c r="Y71" s="52"/>
      <c r="Z71" s="52"/>
      <c r="AA71" s="52"/>
      <c r="AB71" s="52"/>
      <c r="AC71" s="52"/>
      <c r="AD71" s="52"/>
      <c r="AE71" s="52"/>
      <c r="AF71" s="52"/>
    </row>
    <row r="72" spans="1:32" ht="15">
      <c r="A72" s="67" t="s">
        <v>804</v>
      </c>
      <c r="B72" s="6">
        <v>192</v>
      </c>
      <c r="C72" s="6">
        <v>192</v>
      </c>
      <c r="D72" s="6">
        <v>3441</v>
      </c>
      <c r="E72" s="6">
        <v>3441</v>
      </c>
      <c r="F72" s="32">
        <f aca="true" t="shared" si="8" ref="F72:F136">D72/B72</f>
        <v>17.921875</v>
      </c>
      <c r="G72" s="32">
        <f aca="true" t="shared" si="9" ref="G72:G136">E72/C72</f>
        <v>17.921875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6">
        <f t="shared" si="7"/>
        <v>3441</v>
      </c>
      <c r="U72" s="66">
        <f t="shared" si="6"/>
        <v>3441</v>
      </c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</row>
    <row r="73" spans="1:32" ht="15">
      <c r="A73" s="67" t="s">
        <v>514</v>
      </c>
      <c r="B73" s="6">
        <v>3119</v>
      </c>
      <c r="C73" s="6">
        <v>3119</v>
      </c>
      <c r="D73" s="6">
        <v>86457</v>
      </c>
      <c r="E73" s="6">
        <v>90000</v>
      </c>
      <c r="F73" s="32">
        <f t="shared" si="8"/>
        <v>27.71946136582238</v>
      </c>
      <c r="G73" s="32">
        <f t="shared" si="9"/>
        <v>28.855402372555307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6">
        <f t="shared" si="7"/>
        <v>86457</v>
      </c>
      <c r="U73" s="66">
        <f t="shared" si="6"/>
        <v>90000</v>
      </c>
      <c r="V73" s="51"/>
      <c r="W73" s="52"/>
      <c r="X73" s="52"/>
      <c r="Y73" s="52"/>
      <c r="Z73" s="52"/>
      <c r="AA73" s="52"/>
      <c r="AB73" s="52"/>
      <c r="AC73" s="52"/>
      <c r="AD73" s="52"/>
      <c r="AE73" s="52"/>
      <c r="AF73" s="52"/>
    </row>
    <row r="74" spans="1:32" ht="15">
      <c r="A74" s="67" t="s">
        <v>475</v>
      </c>
      <c r="B74" s="6">
        <v>4180</v>
      </c>
      <c r="C74" s="6">
        <v>4180</v>
      </c>
      <c r="D74" s="6">
        <v>92800</v>
      </c>
      <c r="E74" s="6">
        <v>97400</v>
      </c>
      <c r="F74" s="32">
        <f t="shared" si="8"/>
        <v>22.20095693779904</v>
      </c>
      <c r="G74" s="32">
        <f t="shared" si="9"/>
        <v>23.301435406698566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6">
        <f t="shared" si="7"/>
        <v>92800</v>
      </c>
      <c r="U74" s="66">
        <f t="shared" si="6"/>
        <v>97400</v>
      </c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</row>
    <row r="75" spans="1:32" ht="15">
      <c r="A75" s="67" t="s">
        <v>116</v>
      </c>
      <c r="B75" s="6">
        <v>29100</v>
      </c>
      <c r="C75" s="6">
        <v>29766</v>
      </c>
      <c r="D75" s="6">
        <v>551229</v>
      </c>
      <c r="E75" s="6">
        <v>543177</v>
      </c>
      <c r="F75" s="32">
        <f t="shared" si="8"/>
        <v>18.942577319587627</v>
      </c>
      <c r="G75" s="32">
        <f t="shared" si="9"/>
        <v>18.248236242693004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6">
        <f t="shared" si="7"/>
        <v>551229</v>
      </c>
      <c r="U75" s="66">
        <f t="shared" si="6"/>
        <v>543177</v>
      </c>
      <c r="V75" s="51"/>
      <c r="W75" s="52"/>
      <c r="X75" s="52"/>
      <c r="Y75" s="52"/>
      <c r="Z75" s="52"/>
      <c r="AA75" s="52"/>
      <c r="AB75" s="52"/>
      <c r="AC75" s="52"/>
      <c r="AD75" s="52"/>
      <c r="AE75" s="52"/>
      <c r="AF75" s="52"/>
    </row>
    <row r="76" spans="1:32" ht="15">
      <c r="A76" s="67" t="s">
        <v>115</v>
      </c>
      <c r="B76" s="6">
        <v>640</v>
      </c>
      <c r="C76" s="6">
        <v>650</v>
      </c>
      <c r="D76" s="6">
        <v>16700</v>
      </c>
      <c r="E76" s="6">
        <v>17300</v>
      </c>
      <c r="F76" s="32">
        <f t="shared" si="8"/>
        <v>26.09375</v>
      </c>
      <c r="G76" s="32">
        <f t="shared" si="9"/>
        <v>26.615384615384617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6">
        <f t="shared" si="7"/>
        <v>16700</v>
      </c>
      <c r="U76" s="66">
        <f t="shared" si="6"/>
        <v>17300</v>
      </c>
      <c r="V76" s="51"/>
      <c r="W76" s="52"/>
      <c r="X76" s="52"/>
      <c r="Y76" s="52"/>
      <c r="Z76" s="52"/>
      <c r="AA76" s="52"/>
      <c r="AB76" s="52"/>
      <c r="AC76" s="52"/>
      <c r="AD76" s="52"/>
      <c r="AE76" s="52"/>
      <c r="AF76" s="52"/>
    </row>
    <row r="77" spans="1:32" ht="15">
      <c r="A77" s="67" t="s">
        <v>522</v>
      </c>
      <c r="B77" s="6">
        <v>1280254</v>
      </c>
      <c r="C77" s="6">
        <v>1280254</v>
      </c>
      <c r="D77" s="6">
        <v>28343456</v>
      </c>
      <c r="E77" s="6">
        <v>29130456</v>
      </c>
      <c r="F77" s="32">
        <f t="shared" si="8"/>
        <v>22.138931805719803</v>
      </c>
      <c r="G77" s="32">
        <f t="shared" si="9"/>
        <v>22.753653571869332</v>
      </c>
      <c r="H77" s="6"/>
      <c r="I77" s="6"/>
      <c r="J77" s="6"/>
      <c r="K77" s="6"/>
      <c r="L77" s="6"/>
      <c r="M77" s="6"/>
      <c r="N77" s="6">
        <v>1381766</v>
      </c>
      <c r="O77" s="6">
        <v>1381766</v>
      </c>
      <c r="P77" s="6">
        <v>34793626</v>
      </c>
      <c r="Q77" s="6">
        <v>35609626</v>
      </c>
      <c r="R77" s="6">
        <f>P77/N77</f>
        <v>25.180548660192827</v>
      </c>
      <c r="S77" s="6">
        <f>Q77/O77</f>
        <v>25.77109727696296</v>
      </c>
      <c r="T77" s="66">
        <f t="shared" si="7"/>
        <v>63137082</v>
      </c>
      <c r="U77" s="66">
        <f t="shared" si="6"/>
        <v>64740082</v>
      </c>
      <c r="V77" s="51"/>
      <c r="W77" s="52"/>
      <c r="X77" s="52"/>
      <c r="Y77" s="52"/>
      <c r="Z77" s="52"/>
      <c r="AA77" s="52"/>
      <c r="AB77" s="52"/>
      <c r="AC77" s="52"/>
      <c r="AD77" s="52"/>
      <c r="AE77" s="52"/>
      <c r="AF77" s="52"/>
    </row>
    <row r="78" spans="1:32" ht="15">
      <c r="A78" s="67" t="s">
        <v>42</v>
      </c>
      <c r="B78" s="6">
        <v>6048</v>
      </c>
      <c r="C78" s="6">
        <v>6048</v>
      </c>
      <c r="D78" s="6">
        <v>149442</v>
      </c>
      <c r="E78" s="6">
        <v>157427</v>
      </c>
      <c r="F78" s="32">
        <f t="shared" si="8"/>
        <v>24.709325396825395</v>
      </c>
      <c r="G78" s="32">
        <f t="shared" si="9"/>
        <v>26.02959656084656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6">
        <f t="shared" si="7"/>
        <v>149442</v>
      </c>
      <c r="U78" s="66">
        <f t="shared" si="6"/>
        <v>157427</v>
      </c>
      <c r="V78" s="51"/>
      <c r="W78" s="52"/>
      <c r="X78" s="52"/>
      <c r="Y78" s="52"/>
      <c r="Z78" s="52"/>
      <c r="AA78" s="52"/>
      <c r="AB78" s="52"/>
      <c r="AC78" s="52"/>
      <c r="AD78" s="52"/>
      <c r="AE78" s="52"/>
      <c r="AF78" s="52"/>
    </row>
    <row r="79" spans="1:32" ht="15">
      <c r="A79" s="67" t="s">
        <v>96</v>
      </c>
      <c r="B79" s="6">
        <v>300</v>
      </c>
      <c r="C79" s="6"/>
      <c r="D79" s="6">
        <v>5380</v>
      </c>
      <c r="E79" s="6"/>
      <c r="F79" s="32">
        <f t="shared" si="8"/>
        <v>17.933333333333334</v>
      </c>
      <c r="G79" s="32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6">
        <f t="shared" si="7"/>
        <v>5380</v>
      </c>
      <c r="U79" s="66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</row>
    <row r="80" spans="1:32" ht="15">
      <c r="A80" s="67" t="s">
        <v>41</v>
      </c>
      <c r="B80" s="7"/>
      <c r="C80" s="7"/>
      <c r="D80" s="7">
        <v>6745400</v>
      </c>
      <c r="E80" s="7">
        <v>6700000</v>
      </c>
      <c r="F80" s="32"/>
      <c r="G80" s="32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66">
        <f t="shared" si="7"/>
        <v>6745400</v>
      </c>
      <c r="U80" s="66">
        <f>SUM(K80,Q80,E80)</f>
        <v>6700000</v>
      </c>
      <c r="V80" s="51"/>
      <c r="W80" s="52"/>
      <c r="X80" s="52"/>
      <c r="Y80" s="52"/>
      <c r="Z80" s="52"/>
      <c r="AA80" s="52"/>
      <c r="AB80" s="52"/>
      <c r="AC80" s="52"/>
      <c r="AD80" s="52"/>
      <c r="AE80" s="52"/>
      <c r="AF80" s="52"/>
    </row>
    <row r="81" spans="1:32" ht="15">
      <c r="A81" s="67" t="s">
        <v>710</v>
      </c>
      <c r="B81" s="6">
        <v>2340</v>
      </c>
      <c r="C81" s="6">
        <v>2340</v>
      </c>
      <c r="D81" s="6">
        <v>67895</v>
      </c>
      <c r="E81" s="6">
        <v>67895</v>
      </c>
      <c r="F81" s="32">
        <f t="shared" si="8"/>
        <v>29.014957264957264</v>
      </c>
      <c r="G81" s="32">
        <f t="shared" si="9"/>
        <v>29.014957264957264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6">
        <f t="shared" si="7"/>
        <v>67895</v>
      </c>
      <c r="U81" s="66">
        <f>SUM(K81,Q81,E81)</f>
        <v>67895</v>
      </c>
      <c r="V81" s="51"/>
      <c r="W81" s="52"/>
      <c r="X81" s="52"/>
      <c r="Y81" s="52"/>
      <c r="Z81" s="52"/>
      <c r="AA81" s="52"/>
      <c r="AB81" s="52"/>
      <c r="AC81" s="52"/>
      <c r="AD81" s="52"/>
      <c r="AE81" s="52"/>
      <c r="AF81" s="52"/>
    </row>
    <row r="82" spans="1:32" ht="15">
      <c r="A82" s="67" t="s">
        <v>661</v>
      </c>
      <c r="B82" s="6">
        <v>181</v>
      </c>
      <c r="C82" s="6">
        <v>181</v>
      </c>
      <c r="D82" s="6">
        <v>3850</v>
      </c>
      <c r="E82" s="6">
        <v>3850</v>
      </c>
      <c r="F82" s="32">
        <f t="shared" si="8"/>
        <v>21.2707182320442</v>
      </c>
      <c r="G82" s="32">
        <f t="shared" si="9"/>
        <v>21.2707182320442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6">
        <f t="shared" si="7"/>
        <v>3850</v>
      </c>
      <c r="U82" s="66">
        <f>SUM(K82,Q82,E82)</f>
        <v>3850</v>
      </c>
      <c r="V82" s="51"/>
      <c r="W82" s="52"/>
      <c r="X82" s="52"/>
      <c r="Y82" s="52"/>
      <c r="Z82" s="52"/>
      <c r="AA82" s="52"/>
      <c r="AB82" s="52"/>
      <c r="AC82" s="52"/>
      <c r="AD82" s="52"/>
      <c r="AE82" s="52"/>
      <c r="AF82" s="52"/>
    </row>
    <row r="83" spans="1:32" ht="15">
      <c r="A83" s="67" t="s">
        <v>63</v>
      </c>
      <c r="B83" s="6">
        <v>2812</v>
      </c>
      <c r="C83" s="6">
        <v>2806</v>
      </c>
      <c r="D83" s="6">
        <v>58655</v>
      </c>
      <c r="E83" s="6">
        <v>60707</v>
      </c>
      <c r="F83" s="32">
        <f t="shared" si="8"/>
        <v>20.858819345661452</v>
      </c>
      <c r="G83" s="32">
        <f t="shared" si="9"/>
        <v>21.63471133285816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6">
        <f t="shared" si="7"/>
        <v>58655</v>
      </c>
      <c r="U83" s="66">
        <f>SUM(K83,Q83,E83)</f>
        <v>60707</v>
      </c>
      <c r="V83" s="51"/>
      <c r="W83" s="52"/>
      <c r="X83" s="52"/>
      <c r="Y83" s="52"/>
      <c r="Z83" s="52"/>
      <c r="AA83" s="52"/>
      <c r="AB83" s="52"/>
      <c r="AC83" s="52"/>
      <c r="AD83" s="52"/>
      <c r="AE83" s="52"/>
      <c r="AF83" s="52"/>
    </row>
    <row r="84" spans="1:32" ht="15">
      <c r="A84" s="67" t="s">
        <v>386</v>
      </c>
      <c r="B84" s="7">
        <v>3644</v>
      </c>
      <c r="C84" s="7">
        <v>3600</v>
      </c>
      <c r="D84" s="7">
        <v>67400</v>
      </c>
      <c r="E84" s="7">
        <v>67000</v>
      </c>
      <c r="F84" s="32">
        <f t="shared" si="8"/>
        <v>18.49615806805708</v>
      </c>
      <c r="G84" s="32">
        <f t="shared" si="9"/>
        <v>18.61111111111111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66">
        <f t="shared" si="7"/>
        <v>67400</v>
      </c>
      <c r="U84" s="66">
        <f>SUM(K84,Q84,E84)</f>
        <v>67000</v>
      </c>
      <c r="V84" s="51"/>
      <c r="W84" s="52"/>
      <c r="X84" s="52"/>
      <c r="Y84" s="52"/>
      <c r="Z84" s="52"/>
      <c r="AA84" s="52"/>
      <c r="AB84" s="52"/>
      <c r="AC84" s="52"/>
      <c r="AD84" s="52"/>
      <c r="AE84" s="52"/>
      <c r="AF84" s="52"/>
    </row>
    <row r="85" spans="1:32" ht="15">
      <c r="A85" s="67" t="s">
        <v>568</v>
      </c>
      <c r="B85" s="7"/>
      <c r="C85" s="7"/>
      <c r="D85" s="7">
        <v>25200</v>
      </c>
      <c r="E85" s="7"/>
      <c r="F85" s="32"/>
      <c r="G85" s="32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66">
        <f t="shared" si="7"/>
        <v>25200</v>
      </c>
      <c r="U85" s="66"/>
      <c r="V85" s="51"/>
      <c r="W85" s="52"/>
      <c r="X85" s="52"/>
      <c r="Y85" s="52"/>
      <c r="Z85" s="52"/>
      <c r="AA85" s="52"/>
      <c r="AB85" s="52"/>
      <c r="AC85" s="52"/>
      <c r="AD85" s="52"/>
      <c r="AE85" s="52"/>
      <c r="AF85" s="52"/>
    </row>
    <row r="86" spans="1:32" ht="15">
      <c r="A86" s="67" t="s">
        <v>557</v>
      </c>
      <c r="B86" s="6">
        <v>840</v>
      </c>
      <c r="C86" s="6"/>
      <c r="D86" s="6">
        <v>17674</v>
      </c>
      <c r="E86" s="6"/>
      <c r="F86" s="32">
        <f t="shared" si="8"/>
        <v>21.04047619047619</v>
      </c>
      <c r="G86" s="32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6">
        <f t="shared" si="7"/>
        <v>17674</v>
      </c>
      <c r="U86" s="66"/>
      <c r="V86" s="51"/>
      <c r="W86" s="52"/>
      <c r="X86" s="52"/>
      <c r="Y86" s="52"/>
      <c r="Z86" s="52"/>
      <c r="AA86" s="52"/>
      <c r="AB86" s="52"/>
      <c r="AC86" s="52"/>
      <c r="AD86" s="52"/>
      <c r="AE86" s="52"/>
      <c r="AF86" s="52"/>
    </row>
    <row r="87" spans="1:32" ht="15">
      <c r="A87" s="67" t="s">
        <v>597</v>
      </c>
      <c r="B87" s="6">
        <v>1518</v>
      </c>
      <c r="C87" s="6">
        <v>1518</v>
      </c>
      <c r="D87" s="6">
        <v>48455</v>
      </c>
      <c r="E87" s="6">
        <v>48455</v>
      </c>
      <c r="F87" s="32">
        <f t="shared" si="8"/>
        <v>31.920289855072465</v>
      </c>
      <c r="G87" s="32">
        <f t="shared" si="9"/>
        <v>31.920289855072465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6">
        <f t="shared" si="7"/>
        <v>48455</v>
      </c>
      <c r="U87" s="66">
        <f>SUM(K87,Q87,E87)</f>
        <v>48455</v>
      </c>
      <c r="V87" s="51"/>
      <c r="W87" s="52"/>
      <c r="X87" s="52"/>
      <c r="Y87" s="52"/>
      <c r="Z87" s="52"/>
      <c r="AA87" s="52"/>
      <c r="AB87" s="52"/>
      <c r="AC87" s="52"/>
      <c r="AD87" s="52"/>
      <c r="AE87" s="52"/>
      <c r="AF87" s="52"/>
    </row>
    <row r="88" spans="1:32" ht="15">
      <c r="A88" s="67" t="s">
        <v>714</v>
      </c>
      <c r="B88" s="6">
        <v>280</v>
      </c>
      <c r="C88" s="6">
        <v>280</v>
      </c>
      <c r="D88" s="6">
        <v>7250</v>
      </c>
      <c r="E88" s="6">
        <v>7600</v>
      </c>
      <c r="F88" s="32">
        <f t="shared" si="8"/>
        <v>25.892857142857142</v>
      </c>
      <c r="G88" s="32">
        <f t="shared" si="9"/>
        <v>27.142857142857142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6">
        <f t="shared" si="7"/>
        <v>7250</v>
      </c>
      <c r="U88" s="66">
        <f>SUM(K88,Q88,E88)</f>
        <v>7600</v>
      </c>
      <c r="V88" s="51"/>
      <c r="W88" s="52"/>
      <c r="X88" s="52"/>
      <c r="Y88" s="52"/>
      <c r="Z88" s="52"/>
      <c r="AA88" s="52"/>
      <c r="AB88" s="52"/>
      <c r="AC88" s="52"/>
      <c r="AD88" s="52"/>
      <c r="AE88" s="52"/>
      <c r="AF88" s="52"/>
    </row>
    <row r="89" spans="1:32" ht="15">
      <c r="A89" s="67" t="s">
        <v>632</v>
      </c>
      <c r="B89" s="6">
        <v>157</v>
      </c>
      <c r="C89" s="6">
        <v>157</v>
      </c>
      <c r="D89" s="6">
        <v>85000</v>
      </c>
      <c r="E89" s="6">
        <v>85000</v>
      </c>
      <c r="F89" s="32">
        <f t="shared" si="8"/>
        <v>541.4012738853503</v>
      </c>
      <c r="G89" s="32">
        <f t="shared" si="9"/>
        <v>541.4012738853503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6">
        <f t="shared" si="7"/>
        <v>85000</v>
      </c>
      <c r="U89" s="66">
        <f>SUM(K89,Q89,E89)</f>
        <v>85000</v>
      </c>
      <c r="V89" s="51"/>
      <c r="W89" s="52"/>
      <c r="X89" s="52"/>
      <c r="Y89" s="52"/>
      <c r="Z89" s="52"/>
      <c r="AA89" s="52"/>
      <c r="AB89" s="52"/>
      <c r="AC89" s="52"/>
      <c r="AD89" s="52"/>
      <c r="AE89" s="52"/>
      <c r="AF89" s="52"/>
    </row>
    <row r="90" spans="1:32" ht="15">
      <c r="A90" s="67" t="s">
        <v>913</v>
      </c>
      <c r="B90" s="6">
        <v>948</v>
      </c>
      <c r="C90" s="6"/>
      <c r="D90" s="6">
        <v>21494</v>
      </c>
      <c r="E90" s="6"/>
      <c r="F90" s="32">
        <f t="shared" si="8"/>
        <v>22.672995780590718</v>
      </c>
      <c r="G90" s="32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6">
        <f t="shared" si="7"/>
        <v>21494</v>
      </c>
      <c r="U90" s="66"/>
      <c r="V90" s="51"/>
      <c r="W90" s="52"/>
      <c r="X90" s="52"/>
      <c r="Y90" s="52"/>
      <c r="Z90" s="52"/>
      <c r="AA90" s="52"/>
      <c r="AB90" s="52"/>
      <c r="AC90" s="52"/>
      <c r="AD90" s="52"/>
      <c r="AE90" s="52"/>
      <c r="AF90" s="52"/>
    </row>
    <row r="91" spans="1:32" ht="15">
      <c r="A91" s="67" t="s">
        <v>513</v>
      </c>
      <c r="B91" s="6">
        <v>471</v>
      </c>
      <c r="C91" s="6">
        <v>483</v>
      </c>
      <c r="D91" s="6">
        <v>5386</v>
      </c>
      <c r="E91" s="6">
        <v>5885</v>
      </c>
      <c r="F91" s="32">
        <f t="shared" si="8"/>
        <v>11.435244161358812</v>
      </c>
      <c r="G91" s="32">
        <f t="shared" si="9"/>
        <v>12.184265010351966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6">
        <f t="shared" si="7"/>
        <v>5386</v>
      </c>
      <c r="U91" s="66">
        <f aca="true" t="shared" si="10" ref="U91:U106">SUM(K91,Q91,E91)</f>
        <v>5885</v>
      </c>
      <c r="V91" s="51"/>
      <c r="W91" s="52"/>
      <c r="X91" s="52"/>
      <c r="Y91" s="52"/>
      <c r="Z91" s="52"/>
      <c r="AA91" s="52"/>
      <c r="AB91" s="52"/>
      <c r="AC91" s="52"/>
      <c r="AD91" s="52"/>
      <c r="AE91" s="52"/>
      <c r="AF91" s="52"/>
    </row>
    <row r="92" spans="1:32" ht="15">
      <c r="A92" s="67" t="s">
        <v>718</v>
      </c>
      <c r="B92" s="6">
        <v>785.5</v>
      </c>
      <c r="C92" s="6">
        <v>785.5</v>
      </c>
      <c r="D92" s="6">
        <v>13944</v>
      </c>
      <c r="E92" s="6">
        <v>14500</v>
      </c>
      <c r="F92" s="32">
        <f t="shared" si="8"/>
        <v>17.75175047740293</v>
      </c>
      <c r="G92" s="32">
        <f t="shared" si="9"/>
        <v>18.4595798854233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6">
        <f t="shared" si="7"/>
        <v>13944</v>
      </c>
      <c r="U92" s="66">
        <f t="shared" si="10"/>
        <v>14500</v>
      </c>
      <c r="V92" s="51"/>
      <c r="W92" s="52"/>
      <c r="X92" s="52"/>
      <c r="Y92" s="52"/>
      <c r="Z92" s="52"/>
      <c r="AA92" s="52"/>
      <c r="AB92" s="52"/>
      <c r="AC92" s="52"/>
      <c r="AD92" s="52"/>
      <c r="AE92" s="52"/>
      <c r="AF92" s="52"/>
    </row>
    <row r="93" spans="1:32" ht="15">
      <c r="A93" s="67" t="s">
        <v>35</v>
      </c>
      <c r="B93" s="6">
        <v>300</v>
      </c>
      <c r="C93" s="6">
        <v>300</v>
      </c>
      <c r="D93" s="6">
        <v>16200</v>
      </c>
      <c r="E93" s="6">
        <v>16500</v>
      </c>
      <c r="F93" s="32">
        <f t="shared" si="8"/>
        <v>54</v>
      </c>
      <c r="G93" s="32">
        <f t="shared" si="9"/>
        <v>55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6">
        <f t="shared" si="7"/>
        <v>16200</v>
      </c>
      <c r="U93" s="66">
        <f t="shared" si="10"/>
        <v>16500</v>
      </c>
      <c r="V93" s="51"/>
      <c r="W93" s="52"/>
      <c r="X93" s="52"/>
      <c r="Y93" s="52"/>
      <c r="Z93" s="52"/>
      <c r="AA93" s="52"/>
      <c r="AB93" s="52"/>
      <c r="AC93" s="52"/>
      <c r="AD93" s="52"/>
      <c r="AE93" s="52"/>
      <c r="AF93" s="52"/>
    </row>
    <row r="94" spans="1:32" ht="15">
      <c r="A94" s="67" t="s">
        <v>887</v>
      </c>
      <c r="B94" s="6">
        <v>39000</v>
      </c>
      <c r="C94" s="6">
        <v>39000</v>
      </c>
      <c r="D94" s="6">
        <v>760000</v>
      </c>
      <c r="E94" s="6">
        <v>760000</v>
      </c>
      <c r="F94" s="32">
        <f t="shared" si="8"/>
        <v>19.487179487179485</v>
      </c>
      <c r="G94" s="32">
        <f t="shared" si="9"/>
        <v>19.487179487179485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6">
        <f t="shared" si="7"/>
        <v>760000</v>
      </c>
      <c r="U94" s="66">
        <f t="shared" si="10"/>
        <v>760000</v>
      </c>
      <c r="V94" s="51"/>
      <c r="W94" s="52"/>
      <c r="X94" s="52"/>
      <c r="Y94" s="52"/>
      <c r="Z94" s="52"/>
      <c r="AA94" s="52"/>
      <c r="AB94" s="52"/>
      <c r="AC94" s="52"/>
      <c r="AD94" s="52"/>
      <c r="AE94" s="52"/>
      <c r="AF94" s="52"/>
    </row>
    <row r="95" spans="1:32" ht="15">
      <c r="A95" s="67" t="s">
        <v>170</v>
      </c>
      <c r="B95" s="6">
        <v>2700</v>
      </c>
      <c r="C95" s="6">
        <v>2650</v>
      </c>
      <c r="D95" s="6">
        <v>100000</v>
      </c>
      <c r="E95" s="6">
        <v>110000</v>
      </c>
      <c r="F95" s="32">
        <f t="shared" si="8"/>
        <v>37.03703703703704</v>
      </c>
      <c r="G95" s="32">
        <f t="shared" si="9"/>
        <v>41.509433962264154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6">
        <f t="shared" si="7"/>
        <v>100000</v>
      </c>
      <c r="U95" s="66">
        <f t="shared" si="10"/>
        <v>110000</v>
      </c>
      <c r="V95" s="51"/>
      <c r="W95" s="52"/>
      <c r="X95" s="52"/>
      <c r="Y95" s="52"/>
      <c r="Z95" s="52"/>
      <c r="AA95" s="52"/>
      <c r="AB95" s="52"/>
      <c r="AC95" s="52"/>
      <c r="AD95" s="52"/>
      <c r="AE95" s="52"/>
      <c r="AF95" s="52"/>
    </row>
    <row r="96" spans="1:32" ht="15">
      <c r="A96" s="67" t="s">
        <v>501</v>
      </c>
      <c r="B96" s="6">
        <v>208</v>
      </c>
      <c r="C96" s="6">
        <v>208</v>
      </c>
      <c r="D96" s="6">
        <v>5824</v>
      </c>
      <c r="E96" s="6">
        <v>5824</v>
      </c>
      <c r="F96" s="32">
        <f t="shared" si="8"/>
        <v>28</v>
      </c>
      <c r="G96" s="32">
        <f t="shared" si="9"/>
        <v>28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6">
        <f t="shared" si="7"/>
        <v>5824</v>
      </c>
      <c r="U96" s="66">
        <f t="shared" si="10"/>
        <v>5824</v>
      </c>
      <c r="V96" s="51"/>
      <c r="W96" s="52"/>
      <c r="X96" s="52"/>
      <c r="Y96" s="52"/>
      <c r="Z96" s="52"/>
      <c r="AA96" s="52"/>
      <c r="AB96" s="52"/>
      <c r="AC96" s="52"/>
      <c r="AD96" s="52"/>
      <c r="AE96" s="52"/>
      <c r="AF96" s="52"/>
    </row>
    <row r="97" spans="1:32" ht="15">
      <c r="A97" s="67" t="s">
        <v>670</v>
      </c>
      <c r="B97" s="6">
        <v>10548</v>
      </c>
      <c r="C97" s="6">
        <v>10548</v>
      </c>
      <c r="D97" s="6">
        <v>242000</v>
      </c>
      <c r="E97" s="6">
        <v>242000</v>
      </c>
      <c r="F97" s="32">
        <f t="shared" si="8"/>
        <v>22.942737959802805</v>
      </c>
      <c r="G97" s="32">
        <f t="shared" si="9"/>
        <v>22.942737959802805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6">
        <f t="shared" si="7"/>
        <v>242000</v>
      </c>
      <c r="U97" s="66">
        <f t="shared" si="10"/>
        <v>242000</v>
      </c>
      <c r="V97" s="51"/>
      <c r="W97" s="52"/>
      <c r="X97" s="52"/>
      <c r="Y97" s="52"/>
      <c r="Z97" s="52"/>
      <c r="AA97" s="52"/>
      <c r="AB97" s="52"/>
      <c r="AC97" s="52"/>
      <c r="AD97" s="52"/>
      <c r="AE97" s="52"/>
      <c r="AF97" s="52"/>
    </row>
    <row r="98" spans="1:32" ht="15">
      <c r="A98" s="67" t="s">
        <v>512</v>
      </c>
      <c r="B98" s="6">
        <v>1785</v>
      </c>
      <c r="C98" s="6">
        <v>1785</v>
      </c>
      <c r="D98" s="6">
        <v>32005</v>
      </c>
      <c r="E98" s="6">
        <v>35000</v>
      </c>
      <c r="F98" s="32">
        <f t="shared" si="8"/>
        <v>17.92997198879552</v>
      </c>
      <c r="G98" s="32">
        <f t="shared" si="9"/>
        <v>19.607843137254903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6">
        <f t="shared" si="7"/>
        <v>32005</v>
      </c>
      <c r="U98" s="66">
        <f t="shared" si="10"/>
        <v>35000</v>
      </c>
      <c r="V98" s="51"/>
      <c r="W98" s="52"/>
      <c r="X98" s="52"/>
      <c r="Y98" s="52"/>
      <c r="Z98" s="52"/>
      <c r="AA98" s="52"/>
      <c r="AB98" s="52"/>
      <c r="AC98" s="52"/>
      <c r="AD98" s="52"/>
      <c r="AE98" s="52"/>
      <c r="AF98" s="52"/>
    </row>
    <row r="99" spans="1:32" ht="15">
      <c r="A99" s="67" t="s">
        <v>901</v>
      </c>
      <c r="B99" s="6"/>
      <c r="C99" s="6">
        <v>14</v>
      </c>
      <c r="D99" s="6"/>
      <c r="E99" s="6">
        <v>400</v>
      </c>
      <c r="F99" s="32"/>
      <c r="G99" s="32">
        <f t="shared" si="9"/>
        <v>28.571428571428573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6">
        <f t="shared" si="7"/>
        <v>0</v>
      </c>
      <c r="U99" s="66">
        <f t="shared" si="10"/>
        <v>400</v>
      </c>
      <c r="V99" s="51"/>
      <c r="W99" s="52"/>
      <c r="X99" s="52"/>
      <c r="Y99" s="52"/>
      <c r="Z99" s="52"/>
      <c r="AA99" s="52"/>
      <c r="AB99" s="52"/>
      <c r="AC99" s="52"/>
      <c r="AD99" s="52"/>
      <c r="AE99" s="52"/>
      <c r="AF99" s="52"/>
    </row>
    <row r="100" spans="1:32" ht="15">
      <c r="A100" s="67" t="s">
        <v>518</v>
      </c>
      <c r="B100" s="6">
        <v>1710</v>
      </c>
      <c r="C100" s="6">
        <v>1600</v>
      </c>
      <c r="D100" s="6">
        <v>23910</v>
      </c>
      <c r="E100" s="6">
        <v>24000</v>
      </c>
      <c r="F100" s="32">
        <f t="shared" si="8"/>
        <v>13.982456140350877</v>
      </c>
      <c r="G100" s="32">
        <f t="shared" si="9"/>
        <v>15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6">
        <f t="shared" si="7"/>
        <v>23910</v>
      </c>
      <c r="U100" s="66">
        <f t="shared" si="10"/>
        <v>24000</v>
      </c>
      <c r="V100" s="51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</row>
    <row r="101" spans="1:32" ht="15">
      <c r="A101" s="67" t="s">
        <v>101</v>
      </c>
      <c r="B101" s="6">
        <v>13449</v>
      </c>
      <c r="C101" s="6">
        <v>13449</v>
      </c>
      <c r="D101" s="6">
        <v>107824</v>
      </c>
      <c r="E101" s="6">
        <v>115000</v>
      </c>
      <c r="F101" s="32">
        <f t="shared" si="8"/>
        <v>8.01725035318611</v>
      </c>
      <c r="G101" s="32">
        <f t="shared" si="9"/>
        <v>8.55082162242546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6">
        <f t="shared" si="7"/>
        <v>107824</v>
      </c>
      <c r="U101" s="66">
        <f t="shared" si="10"/>
        <v>115000</v>
      </c>
      <c r="V101" s="51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</row>
    <row r="102" spans="1:32" ht="15">
      <c r="A102" s="67" t="s">
        <v>486</v>
      </c>
      <c r="B102" s="6">
        <v>4308</v>
      </c>
      <c r="C102" s="6">
        <v>4308</v>
      </c>
      <c r="D102" s="6">
        <v>14000</v>
      </c>
      <c r="E102" s="6">
        <v>14000</v>
      </c>
      <c r="F102" s="32">
        <f t="shared" si="8"/>
        <v>3.2497678737233056</v>
      </c>
      <c r="G102" s="32">
        <f t="shared" si="9"/>
        <v>3.2497678737233056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6">
        <f aca="true" t="shared" si="11" ref="T102:T133">SUM(J102,P102,D102)</f>
        <v>14000</v>
      </c>
      <c r="U102" s="66">
        <f t="shared" si="10"/>
        <v>14000</v>
      </c>
      <c r="V102" s="51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</row>
    <row r="103" spans="1:32" ht="15">
      <c r="A103" s="67" t="s">
        <v>927</v>
      </c>
      <c r="B103" s="6">
        <v>2414</v>
      </c>
      <c r="C103" s="6">
        <v>2414</v>
      </c>
      <c r="D103" s="6">
        <v>76036</v>
      </c>
      <c r="E103" s="6">
        <v>78000</v>
      </c>
      <c r="F103" s="32">
        <f t="shared" si="8"/>
        <v>31.497928748964373</v>
      </c>
      <c r="G103" s="32">
        <f t="shared" si="9"/>
        <v>32.31151615575808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6">
        <f t="shared" si="11"/>
        <v>76036</v>
      </c>
      <c r="U103" s="66">
        <f t="shared" si="10"/>
        <v>78000</v>
      </c>
      <c r="V103" s="51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</row>
    <row r="104" spans="1:32" ht="15">
      <c r="A104" s="67" t="s">
        <v>433</v>
      </c>
      <c r="B104" s="6">
        <v>3840</v>
      </c>
      <c r="C104" s="6">
        <v>3840</v>
      </c>
      <c r="D104" s="6">
        <v>89652</v>
      </c>
      <c r="E104" s="6">
        <v>89652</v>
      </c>
      <c r="F104" s="32">
        <f t="shared" si="8"/>
        <v>23.346875</v>
      </c>
      <c r="G104" s="32">
        <f t="shared" si="9"/>
        <v>23.346875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6">
        <f t="shared" si="11"/>
        <v>89652</v>
      </c>
      <c r="U104" s="66">
        <f t="shared" si="10"/>
        <v>89652</v>
      </c>
      <c r="V104" s="51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</row>
    <row r="105" spans="1:32" ht="15">
      <c r="A105" s="67" t="s">
        <v>625</v>
      </c>
      <c r="B105" s="6">
        <v>24263</v>
      </c>
      <c r="C105" s="6">
        <v>24263</v>
      </c>
      <c r="D105" s="6">
        <v>390256</v>
      </c>
      <c r="E105" s="6">
        <v>481135</v>
      </c>
      <c r="F105" s="32">
        <f t="shared" si="8"/>
        <v>16.084408358405803</v>
      </c>
      <c r="G105" s="32">
        <f t="shared" si="9"/>
        <v>19.829988047644562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6">
        <f t="shared" si="11"/>
        <v>390256</v>
      </c>
      <c r="U105" s="66">
        <f t="shared" si="10"/>
        <v>481135</v>
      </c>
      <c r="V105" s="51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</row>
    <row r="106" spans="1:32" ht="14.25">
      <c r="A106" s="67" t="s">
        <v>850</v>
      </c>
      <c r="B106" s="6">
        <v>5928</v>
      </c>
      <c r="C106" s="6">
        <v>6000</v>
      </c>
      <c r="D106" s="6">
        <v>96100</v>
      </c>
      <c r="E106" s="6">
        <v>97000</v>
      </c>
      <c r="F106" s="32">
        <f t="shared" si="8"/>
        <v>16.211201079622132</v>
      </c>
      <c r="G106" s="32">
        <f t="shared" si="9"/>
        <v>16.166666666666668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6">
        <f t="shared" si="11"/>
        <v>96100</v>
      </c>
      <c r="U106" s="66">
        <f t="shared" si="10"/>
        <v>97000</v>
      </c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</row>
    <row r="107" spans="1:32" ht="15">
      <c r="A107" s="67" t="s">
        <v>556</v>
      </c>
      <c r="B107" s="6">
        <v>376</v>
      </c>
      <c r="C107" s="6"/>
      <c r="D107" s="6">
        <v>6745</v>
      </c>
      <c r="E107" s="6"/>
      <c r="F107" s="32">
        <f t="shared" si="8"/>
        <v>17.93882978723404</v>
      </c>
      <c r="G107" s="32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6">
        <f t="shared" si="11"/>
        <v>6745</v>
      </c>
      <c r="U107" s="66"/>
      <c r="V107" s="51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</row>
    <row r="108" spans="1:32" ht="15">
      <c r="A108" s="67" t="s">
        <v>909</v>
      </c>
      <c r="B108" s="6">
        <v>88</v>
      </c>
      <c r="C108" s="6">
        <v>88</v>
      </c>
      <c r="D108" s="6">
        <v>18924</v>
      </c>
      <c r="E108" s="6">
        <v>18924</v>
      </c>
      <c r="F108" s="32">
        <f t="shared" si="8"/>
        <v>215.04545454545453</v>
      </c>
      <c r="G108" s="32">
        <f t="shared" si="9"/>
        <v>215.04545454545453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6">
        <f t="shared" si="11"/>
        <v>18924</v>
      </c>
      <c r="U108" s="66">
        <f aca="true" t="shared" si="12" ref="U108:U143">SUM(K108,Q108,E108)</f>
        <v>18924</v>
      </c>
      <c r="V108" s="51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</row>
    <row r="109" spans="1:32" ht="15">
      <c r="A109" s="67" t="s">
        <v>34</v>
      </c>
      <c r="B109" s="6">
        <v>759</v>
      </c>
      <c r="C109" s="6">
        <v>759</v>
      </c>
      <c r="D109" s="6">
        <v>11200</v>
      </c>
      <c r="E109" s="6">
        <v>11760</v>
      </c>
      <c r="F109" s="32">
        <f t="shared" si="8"/>
        <v>14.756258234519104</v>
      </c>
      <c r="G109" s="32">
        <f t="shared" si="9"/>
        <v>15.494071146245059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6">
        <f t="shared" si="11"/>
        <v>11200</v>
      </c>
      <c r="U109" s="66">
        <f t="shared" si="12"/>
        <v>11760</v>
      </c>
      <c r="V109" s="51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</row>
    <row r="110" spans="1:32" ht="15">
      <c r="A110" s="67" t="s">
        <v>864</v>
      </c>
      <c r="B110" s="6">
        <v>5624</v>
      </c>
      <c r="C110" s="6">
        <v>5624</v>
      </c>
      <c r="D110" s="6">
        <v>141000</v>
      </c>
      <c r="E110" s="6">
        <v>160000</v>
      </c>
      <c r="F110" s="32">
        <f t="shared" si="8"/>
        <v>25.07112375533428</v>
      </c>
      <c r="G110" s="32">
        <f t="shared" si="9"/>
        <v>28.44950213371266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6">
        <f t="shared" si="11"/>
        <v>141000</v>
      </c>
      <c r="U110" s="66">
        <f t="shared" si="12"/>
        <v>160000</v>
      </c>
      <c r="V110" s="51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</row>
    <row r="111" spans="1:32" ht="15">
      <c r="A111" s="67" t="s">
        <v>384</v>
      </c>
      <c r="B111" s="6">
        <v>13558</v>
      </c>
      <c r="C111" s="6">
        <v>13600</v>
      </c>
      <c r="D111" s="6">
        <v>49425</v>
      </c>
      <c r="E111" s="6">
        <v>56500</v>
      </c>
      <c r="F111" s="32">
        <f t="shared" si="8"/>
        <v>3.6454491812951764</v>
      </c>
      <c r="G111" s="32">
        <f t="shared" si="9"/>
        <v>4.154411764705882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6">
        <f t="shared" si="11"/>
        <v>49425</v>
      </c>
      <c r="U111" s="66">
        <f t="shared" si="12"/>
        <v>56500</v>
      </c>
      <c r="V111" s="51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</row>
    <row r="112" spans="1:32" ht="15">
      <c r="A112" s="67" t="s">
        <v>118</v>
      </c>
      <c r="B112" s="6">
        <v>5632</v>
      </c>
      <c r="C112" s="6">
        <v>5632</v>
      </c>
      <c r="D112" s="6">
        <v>39840</v>
      </c>
      <c r="E112" s="6">
        <v>39840</v>
      </c>
      <c r="F112" s="32">
        <f t="shared" si="8"/>
        <v>7.073863636363637</v>
      </c>
      <c r="G112" s="32">
        <f t="shared" si="9"/>
        <v>7.073863636363637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6">
        <f t="shared" si="11"/>
        <v>39840</v>
      </c>
      <c r="U112" s="66">
        <f t="shared" si="12"/>
        <v>39840</v>
      </c>
      <c r="V112" s="51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</row>
    <row r="113" spans="1:32" ht="15">
      <c r="A113" s="67" t="s">
        <v>17</v>
      </c>
      <c r="B113" s="7">
        <v>1868</v>
      </c>
      <c r="C113" s="7">
        <v>1868</v>
      </c>
      <c r="D113" s="7">
        <v>58459</v>
      </c>
      <c r="E113" s="7">
        <v>60000</v>
      </c>
      <c r="F113" s="32">
        <f t="shared" si="8"/>
        <v>31.294967880085654</v>
      </c>
      <c r="G113" s="32">
        <f t="shared" si="9"/>
        <v>32.11991434689507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66">
        <f t="shared" si="11"/>
        <v>58459</v>
      </c>
      <c r="U113" s="66">
        <f t="shared" si="12"/>
        <v>60000</v>
      </c>
      <c r="V113" s="51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</row>
    <row r="114" spans="1:32" ht="15">
      <c r="A114" s="67" t="s">
        <v>476</v>
      </c>
      <c r="B114" s="6">
        <v>2908</v>
      </c>
      <c r="C114" s="6">
        <v>2908</v>
      </c>
      <c r="D114" s="6">
        <v>11900</v>
      </c>
      <c r="E114" s="6">
        <v>12500</v>
      </c>
      <c r="F114" s="32">
        <f t="shared" si="8"/>
        <v>4.092159559834938</v>
      </c>
      <c r="G114" s="32">
        <f t="shared" si="9"/>
        <v>4.298486932599725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6">
        <f t="shared" si="11"/>
        <v>11900</v>
      </c>
      <c r="U114" s="66">
        <f t="shared" si="12"/>
        <v>12500</v>
      </c>
      <c r="V114" s="51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</row>
    <row r="115" spans="1:32" ht="15">
      <c r="A115" s="67" t="s">
        <v>731</v>
      </c>
      <c r="B115" s="6">
        <v>618</v>
      </c>
      <c r="C115" s="6">
        <v>620</v>
      </c>
      <c r="D115" s="6">
        <v>14231</v>
      </c>
      <c r="E115" s="6">
        <v>15200</v>
      </c>
      <c r="F115" s="32">
        <f t="shared" si="8"/>
        <v>23.027508090614887</v>
      </c>
      <c r="G115" s="32">
        <f t="shared" si="9"/>
        <v>24.516129032258064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6">
        <f t="shared" si="11"/>
        <v>14231</v>
      </c>
      <c r="U115" s="66">
        <f t="shared" si="12"/>
        <v>15200</v>
      </c>
      <c r="V115" s="51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</row>
    <row r="116" spans="1:32" ht="15">
      <c r="A116" s="67" t="s">
        <v>917</v>
      </c>
      <c r="B116" s="6">
        <v>14</v>
      </c>
      <c r="C116" s="6">
        <v>14</v>
      </c>
      <c r="D116" s="6">
        <v>422.8</v>
      </c>
      <c r="E116" s="6">
        <v>501</v>
      </c>
      <c r="F116" s="32">
        <f t="shared" si="8"/>
        <v>30.2</v>
      </c>
      <c r="G116" s="32">
        <f t="shared" si="9"/>
        <v>35.785714285714285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6">
        <f t="shared" si="11"/>
        <v>422.8</v>
      </c>
      <c r="U116" s="66">
        <f t="shared" si="12"/>
        <v>501</v>
      </c>
      <c r="V116" s="51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</row>
    <row r="117" spans="1:32" ht="28.5">
      <c r="A117" s="67" t="s">
        <v>481</v>
      </c>
      <c r="B117" s="6">
        <v>300</v>
      </c>
      <c r="C117" s="6">
        <v>300</v>
      </c>
      <c r="D117" s="6">
        <v>5380</v>
      </c>
      <c r="E117" s="6">
        <v>5380</v>
      </c>
      <c r="F117" s="32">
        <f t="shared" si="8"/>
        <v>17.933333333333334</v>
      </c>
      <c r="G117" s="32">
        <f t="shared" si="9"/>
        <v>17.933333333333334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6">
        <f t="shared" si="11"/>
        <v>5380</v>
      </c>
      <c r="U117" s="66">
        <f t="shared" si="12"/>
        <v>5380</v>
      </c>
      <c r="V117" s="51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</row>
    <row r="118" spans="1:32" ht="15">
      <c r="A118" s="67" t="s">
        <v>387</v>
      </c>
      <c r="B118" s="8">
        <v>18572</v>
      </c>
      <c r="C118" s="8">
        <v>18572</v>
      </c>
      <c r="D118" s="8">
        <v>585000</v>
      </c>
      <c r="E118" s="8">
        <v>585000</v>
      </c>
      <c r="F118" s="32">
        <f t="shared" si="8"/>
        <v>31.49903079905234</v>
      </c>
      <c r="G118" s="32">
        <f t="shared" si="9"/>
        <v>31.49903079905234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66">
        <f t="shared" si="11"/>
        <v>585000</v>
      </c>
      <c r="U118" s="66">
        <f t="shared" si="12"/>
        <v>585000</v>
      </c>
      <c r="V118" s="68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</row>
    <row r="119" spans="1:32" ht="15">
      <c r="A119" s="67" t="s">
        <v>496</v>
      </c>
      <c r="B119" s="6">
        <v>8251</v>
      </c>
      <c r="C119" s="6">
        <v>8251</v>
      </c>
      <c r="D119" s="6">
        <v>109970</v>
      </c>
      <c r="E119" s="6">
        <v>115600</v>
      </c>
      <c r="F119" s="32">
        <f t="shared" si="8"/>
        <v>13.328081444673373</v>
      </c>
      <c r="G119" s="32">
        <f t="shared" si="9"/>
        <v>14.010422979032844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6">
        <f t="shared" si="11"/>
        <v>109970</v>
      </c>
      <c r="U119" s="66">
        <f t="shared" si="12"/>
        <v>115600</v>
      </c>
      <c r="V119" s="51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</row>
    <row r="120" spans="1:32" ht="15">
      <c r="A120" s="67" t="s">
        <v>62</v>
      </c>
      <c r="B120" s="7">
        <v>50</v>
      </c>
      <c r="C120" s="7">
        <v>50</v>
      </c>
      <c r="D120" s="7">
        <v>1300</v>
      </c>
      <c r="E120" s="7">
        <v>1300</v>
      </c>
      <c r="F120" s="32">
        <f t="shared" si="8"/>
        <v>26</v>
      </c>
      <c r="G120" s="32">
        <f t="shared" si="9"/>
        <v>26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6">
        <f t="shared" si="11"/>
        <v>1300</v>
      </c>
      <c r="U120" s="66">
        <f t="shared" si="12"/>
        <v>1300</v>
      </c>
      <c r="V120" s="51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</row>
    <row r="121" spans="1:32" ht="15">
      <c r="A121" s="67" t="s">
        <v>728</v>
      </c>
      <c r="B121" s="6">
        <v>4000</v>
      </c>
      <c r="C121" s="6">
        <v>4000</v>
      </c>
      <c r="D121" s="6">
        <v>75000</v>
      </c>
      <c r="E121" s="6">
        <v>75000</v>
      </c>
      <c r="F121" s="32">
        <f t="shared" si="8"/>
        <v>18.75</v>
      </c>
      <c r="G121" s="32">
        <f t="shared" si="9"/>
        <v>18.75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6">
        <f t="shared" si="11"/>
        <v>75000</v>
      </c>
      <c r="U121" s="66">
        <f t="shared" si="12"/>
        <v>75000</v>
      </c>
      <c r="V121" s="51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</row>
    <row r="122" spans="1:32" ht="15">
      <c r="A122" s="67" t="s">
        <v>680</v>
      </c>
      <c r="B122" s="6">
        <v>15328</v>
      </c>
      <c r="C122" s="6">
        <v>15340</v>
      </c>
      <c r="D122" s="6">
        <v>110000</v>
      </c>
      <c r="E122" s="6">
        <v>115000</v>
      </c>
      <c r="F122" s="32">
        <f t="shared" si="8"/>
        <v>7.176409185803758</v>
      </c>
      <c r="G122" s="32">
        <f t="shared" si="9"/>
        <v>7.496740547588005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6">
        <f t="shared" si="11"/>
        <v>110000</v>
      </c>
      <c r="U122" s="66">
        <f t="shared" si="12"/>
        <v>115000</v>
      </c>
      <c r="V122" s="51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</row>
    <row r="123" spans="1:32" ht="15">
      <c r="A123" s="67" t="s">
        <v>688</v>
      </c>
      <c r="B123" s="6">
        <v>3276</v>
      </c>
      <c r="C123" s="6">
        <v>3276</v>
      </c>
      <c r="D123" s="6">
        <v>71130</v>
      </c>
      <c r="E123" s="6">
        <v>73970</v>
      </c>
      <c r="F123" s="32">
        <f t="shared" si="8"/>
        <v>21.71245421245421</v>
      </c>
      <c r="G123" s="32">
        <f t="shared" si="9"/>
        <v>22.57936507936508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6">
        <f t="shared" si="11"/>
        <v>71130</v>
      </c>
      <c r="U123" s="66">
        <f t="shared" si="12"/>
        <v>73970</v>
      </c>
      <c r="V123" s="51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</row>
    <row r="124" spans="1:32" ht="15">
      <c r="A124" s="67" t="s">
        <v>635</v>
      </c>
      <c r="B124" s="6">
        <v>18720</v>
      </c>
      <c r="C124" s="6">
        <v>20000</v>
      </c>
      <c r="D124" s="6">
        <v>112000</v>
      </c>
      <c r="E124" s="6">
        <v>125000</v>
      </c>
      <c r="F124" s="32">
        <f t="shared" si="8"/>
        <v>5.982905982905983</v>
      </c>
      <c r="G124" s="32">
        <f t="shared" si="9"/>
        <v>6.25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6">
        <f t="shared" si="11"/>
        <v>112000</v>
      </c>
      <c r="U124" s="66">
        <f t="shared" si="12"/>
        <v>125000</v>
      </c>
      <c r="V124" s="51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</row>
    <row r="125" spans="1:32" ht="15">
      <c r="A125" s="67" t="s">
        <v>706</v>
      </c>
      <c r="B125" s="6">
        <v>2183</v>
      </c>
      <c r="C125" s="6">
        <v>2200</v>
      </c>
      <c r="D125" s="6">
        <v>34650</v>
      </c>
      <c r="E125" s="6">
        <v>36400</v>
      </c>
      <c r="F125" s="32">
        <f t="shared" si="8"/>
        <v>15.87265231333028</v>
      </c>
      <c r="G125" s="32">
        <f t="shared" si="9"/>
        <v>16.545454545454547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6">
        <f t="shared" si="11"/>
        <v>34650</v>
      </c>
      <c r="U125" s="66">
        <f t="shared" si="12"/>
        <v>36400</v>
      </c>
      <c r="V125" s="51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</row>
    <row r="126" spans="1:32" ht="15">
      <c r="A126" s="67" t="s">
        <v>543</v>
      </c>
      <c r="B126" s="7">
        <v>300</v>
      </c>
      <c r="C126" s="7">
        <v>300</v>
      </c>
      <c r="D126" s="7">
        <v>5380</v>
      </c>
      <c r="E126" s="7">
        <v>5380</v>
      </c>
      <c r="F126" s="32">
        <f t="shared" si="8"/>
        <v>17.933333333333334</v>
      </c>
      <c r="G126" s="32">
        <f t="shared" si="9"/>
        <v>17.933333333333334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6">
        <f t="shared" si="11"/>
        <v>5380</v>
      </c>
      <c r="U126" s="66">
        <f t="shared" si="12"/>
        <v>5380</v>
      </c>
      <c r="V126" s="51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</row>
    <row r="127" spans="1:32" ht="15">
      <c r="A127" s="67" t="s">
        <v>628</v>
      </c>
      <c r="B127" s="6">
        <v>2270</v>
      </c>
      <c r="C127" s="6">
        <v>2270</v>
      </c>
      <c r="D127" s="6">
        <v>48600</v>
      </c>
      <c r="E127" s="6">
        <v>51000</v>
      </c>
      <c r="F127" s="32">
        <f t="shared" si="8"/>
        <v>21.409691629955947</v>
      </c>
      <c r="G127" s="32">
        <f t="shared" si="9"/>
        <v>22.46696035242291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6">
        <f t="shared" si="11"/>
        <v>48600</v>
      </c>
      <c r="U127" s="66">
        <f t="shared" si="12"/>
        <v>51000</v>
      </c>
      <c r="V127" s="51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</row>
    <row r="128" spans="1:32" ht="15">
      <c r="A128" s="67" t="s">
        <v>68</v>
      </c>
      <c r="B128" s="6">
        <v>240</v>
      </c>
      <c r="C128" s="6">
        <v>235</v>
      </c>
      <c r="D128" s="6">
        <v>5475</v>
      </c>
      <c r="E128" s="6">
        <v>5845</v>
      </c>
      <c r="F128" s="32">
        <f t="shared" si="8"/>
        <v>22.8125</v>
      </c>
      <c r="G128" s="32">
        <f t="shared" si="9"/>
        <v>24.872340425531913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6">
        <f t="shared" si="11"/>
        <v>5475</v>
      </c>
      <c r="U128" s="66">
        <f t="shared" si="12"/>
        <v>5845</v>
      </c>
      <c r="V128" s="51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</row>
    <row r="129" spans="1:32" ht="15">
      <c r="A129" s="67" t="s">
        <v>579</v>
      </c>
      <c r="B129" s="6">
        <v>8269</v>
      </c>
      <c r="C129" s="6">
        <v>8269</v>
      </c>
      <c r="D129" s="6">
        <v>210908</v>
      </c>
      <c r="E129" s="6">
        <v>210908</v>
      </c>
      <c r="F129" s="32">
        <f t="shared" si="8"/>
        <v>25.505865279961302</v>
      </c>
      <c r="G129" s="32">
        <f t="shared" si="9"/>
        <v>25.505865279961302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6">
        <f t="shared" si="11"/>
        <v>210908</v>
      </c>
      <c r="U129" s="66">
        <f t="shared" si="12"/>
        <v>210908</v>
      </c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</row>
    <row r="130" spans="1:32" ht="15">
      <c r="A130" s="67" t="s">
        <v>488</v>
      </c>
      <c r="B130" s="8">
        <v>139</v>
      </c>
      <c r="C130" s="8">
        <v>139</v>
      </c>
      <c r="D130" s="8">
        <v>6745</v>
      </c>
      <c r="E130" s="8">
        <v>6860</v>
      </c>
      <c r="F130" s="32">
        <f t="shared" si="8"/>
        <v>48.52517985611511</v>
      </c>
      <c r="G130" s="32">
        <f t="shared" si="9"/>
        <v>49.35251798561151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66">
        <f t="shared" si="11"/>
        <v>6745</v>
      </c>
      <c r="U130" s="66">
        <f t="shared" si="12"/>
        <v>6860</v>
      </c>
      <c r="V130" s="51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</row>
    <row r="131" spans="1:32" ht="15">
      <c r="A131" s="67" t="s">
        <v>488</v>
      </c>
      <c r="B131" s="7">
        <v>3520</v>
      </c>
      <c r="C131" s="7">
        <v>3520</v>
      </c>
      <c r="D131" s="7">
        <v>79000</v>
      </c>
      <c r="E131" s="7">
        <v>82950</v>
      </c>
      <c r="F131" s="32">
        <f t="shared" si="8"/>
        <v>22.443181818181817</v>
      </c>
      <c r="G131" s="32">
        <f t="shared" si="9"/>
        <v>23.56534090909091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66">
        <f t="shared" si="11"/>
        <v>79000</v>
      </c>
      <c r="U131" s="66">
        <f t="shared" si="12"/>
        <v>82950</v>
      </c>
      <c r="V131" s="51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</row>
    <row r="132" spans="1:32" ht="15">
      <c r="A132" s="67" t="s">
        <v>369</v>
      </c>
      <c r="B132" s="6">
        <v>106000</v>
      </c>
      <c r="C132" s="6">
        <v>102000</v>
      </c>
      <c r="D132" s="6">
        <v>2700000</v>
      </c>
      <c r="E132" s="6">
        <v>2700000</v>
      </c>
      <c r="F132" s="32">
        <f t="shared" si="8"/>
        <v>25.471698113207548</v>
      </c>
      <c r="G132" s="32">
        <f t="shared" si="9"/>
        <v>26.470588235294116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6">
        <f t="shared" si="11"/>
        <v>2700000</v>
      </c>
      <c r="U132" s="66">
        <f t="shared" si="12"/>
        <v>2700000</v>
      </c>
      <c r="V132" s="51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</row>
    <row r="133" spans="1:32" ht="15">
      <c r="A133" s="67" t="s">
        <v>865</v>
      </c>
      <c r="B133" s="6">
        <v>624</v>
      </c>
      <c r="C133" s="6">
        <v>624</v>
      </c>
      <c r="D133" s="6">
        <v>19892</v>
      </c>
      <c r="E133" s="6">
        <v>20000</v>
      </c>
      <c r="F133" s="32">
        <f t="shared" si="8"/>
        <v>31.878205128205128</v>
      </c>
      <c r="G133" s="32">
        <f t="shared" si="9"/>
        <v>32.05128205128205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6">
        <f t="shared" si="11"/>
        <v>19892</v>
      </c>
      <c r="U133" s="66">
        <f t="shared" si="12"/>
        <v>20000</v>
      </c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</row>
    <row r="134" spans="1:32" ht="15">
      <c r="A134" s="67" t="s">
        <v>442</v>
      </c>
      <c r="B134" s="9">
        <v>436</v>
      </c>
      <c r="C134" s="9">
        <v>436</v>
      </c>
      <c r="D134" s="9">
        <v>6020</v>
      </c>
      <c r="E134" s="9">
        <v>6321</v>
      </c>
      <c r="F134" s="32">
        <f t="shared" si="8"/>
        <v>13.807339449541285</v>
      </c>
      <c r="G134" s="32">
        <f t="shared" si="9"/>
        <v>14.497706422018348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66">
        <f aca="true" t="shared" si="13" ref="T134:T143">SUM(J134,P134,D134)</f>
        <v>6020</v>
      </c>
      <c r="U134" s="66">
        <f t="shared" si="12"/>
        <v>6321</v>
      </c>
      <c r="V134" s="51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</row>
    <row r="135" spans="1:32" ht="15">
      <c r="A135" s="67" t="s">
        <v>599</v>
      </c>
      <c r="B135" s="6">
        <v>1458</v>
      </c>
      <c r="C135" s="6">
        <v>1458</v>
      </c>
      <c r="D135" s="6">
        <v>18600</v>
      </c>
      <c r="E135" s="6">
        <v>19530</v>
      </c>
      <c r="F135" s="32">
        <f t="shared" si="8"/>
        <v>12.757201646090534</v>
      </c>
      <c r="G135" s="32">
        <f t="shared" si="9"/>
        <v>13.395061728395062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6">
        <f t="shared" si="13"/>
        <v>18600</v>
      </c>
      <c r="U135" s="66">
        <f t="shared" si="12"/>
        <v>19530</v>
      </c>
      <c r="V135" s="51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</row>
    <row r="136" spans="1:32" ht="15">
      <c r="A136" s="67" t="s">
        <v>619</v>
      </c>
      <c r="B136" s="6">
        <v>1916.31</v>
      </c>
      <c r="C136" s="6">
        <v>1916.31</v>
      </c>
      <c r="D136" s="6">
        <v>61168</v>
      </c>
      <c r="E136" s="6">
        <v>61168</v>
      </c>
      <c r="F136" s="32">
        <f t="shared" si="8"/>
        <v>31.919678966346783</v>
      </c>
      <c r="G136" s="32">
        <f t="shared" si="9"/>
        <v>31.919678966346783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6">
        <f t="shared" si="13"/>
        <v>61168</v>
      </c>
      <c r="U136" s="66">
        <f t="shared" si="12"/>
        <v>61168</v>
      </c>
      <c r="V136" s="51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</row>
    <row r="137" spans="1:32" ht="15">
      <c r="A137" s="67" t="s">
        <v>713</v>
      </c>
      <c r="B137" s="6">
        <v>71112</v>
      </c>
      <c r="C137" s="6">
        <v>71112</v>
      </c>
      <c r="D137" s="6">
        <v>1263463</v>
      </c>
      <c r="E137" s="6">
        <v>1326636</v>
      </c>
      <c r="F137" s="32">
        <f aca="true" t="shared" si="14" ref="F137:F200">D137/B137</f>
        <v>17.76722634717066</v>
      </c>
      <c r="G137" s="32">
        <f aca="true" t="shared" si="15" ref="G137:G200">E137/C137</f>
        <v>18.65558555518056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6">
        <f t="shared" si="13"/>
        <v>1263463</v>
      </c>
      <c r="U137" s="66">
        <f t="shared" si="12"/>
        <v>1326636</v>
      </c>
      <c r="V137" s="51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</row>
    <row r="138" spans="1:32" ht="15">
      <c r="A138" s="67" t="s">
        <v>413</v>
      </c>
      <c r="B138" s="6">
        <v>7150</v>
      </c>
      <c r="C138" s="6">
        <v>7150</v>
      </c>
      <c r="D138" s="6">
        <v>107500</v>
      </c>
      <c r="E138" s="6">
        <v>112800</v>
      </c>
      <c r="F138" s="32">
        <f t="shared" si="14"/>
        <v>15.034965034965035</v>
      </c>
      <c r="G138" s="32">
        <f t="shared" si="15"/>
        <v>15.776223776223777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6">
        <f t="shared" si="13"/>
        <v>107500</v>
      </c>
      <c r="U138" s="66">
        <f t="shared" si="12"/>
        <v>112800</v>
      </c>
      <c r="V138" s="51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</row>
    <row r="139" spans="1:32" ht="15">
      <c r="A139" s="67" t="s">
        <v>583</v>
      </c>
      <c r="B139" s="6">
        <v>13221</v>
      </c>
      <c r="C139" s="6">
        <v>13221</v>
      </c>
      <c r="D139" s="6">
        <v>314094</v>
      </c>
      <c r="E139" s="6">
        <v>314094</v>
      </c>
      <c r="F139" s="32">
        <f t="shared" si="14"/>
        <v>23.757204447469935</v>
      </c>
      <c r="G139" s="32">
        <f t="shared" si="15"/>
        <v>23.757204447469935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6">
        <f t="shared" si="13"/>
        <v>314094</v>
      </c>
      <c r="U139" s="66">
        <f t="shared" si="12"/>
        <v>314094</v>
      </c>
      <c r="V139" s="51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</row>
    <row r="140" spans="1:32" ht="15">
      <c r="A140" s="67" t="s">
        <v>40</v>
      </c>
      <c r="B140" s="6">
        <v>22000</v>
      </c>
      <c r="C140" s="6">
        <v>22000</v>
      </c>
      <c r="D140" s="6">
        <v>500000</v>
      </c>
      <c r="E140" s="6">
        <v>500000</v>
      </c>
      <c r="F140" s="32">
        <f t="shared" si="14"/>
        <v>22.727272727272727</v>
      </c>
      <c r="G140" s="32">
        <f t="shared" si="15"/>
        <v>22.727272727272727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6">
        <f t="shared" si="13"/>
        <v>500000</v>
      </c>
      <c r="U140" s="66">
        <f t="shared" si="12"/>
        <v>500000</v>
      </c>
      <c r="V140" s="51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</row>
    <row r="141" spans="1:32" ht="15">
      <c r="A141" s="67" t="s">
        <v>644</v>
      </c>
      <c r="B141" s="6">
        <v>550</v>
      </c>
      <c r="C141" s="6">
        <v>570</v>
      </c>
      <c r="D141" s="6">
        <v>14029</v>
      </c>
      <c r="E141" s="6">
        <v>14563</v>
      </c>
      <c r="F141" s="32">
        <f t="shared" si="14"/>
        <v>25.507272727272728</v>
      </c>
      <c r="G141" s="32">
        <f t="shared" si="15"/>
        <v>25.549122807017543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6">
        <f t="shared" si="13"/>
        <v>14029</v>
      </c>
      <c r="U141" s="66">
        <f t="shared" si="12"/>
        <v>14563</v>
      </c>
      <c r="V141" s="51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</row>
    <row r="142" spans="1:32" ht="15">
      <c r="A142" s="67" t="s">
        <v>614</v>
      </c>
      <c r="B142" s="6">
        <v>3400</v>
      </c>
      <c r="C142" s="6">
        <v>3400</v>
      </c>
      <c r="D142" s="6">
        <v>91680</v>
      </c>
      <c r="E142" s="6">
        <v>91680</v>
      </c>
      <c r="F142" s="32">
        <f t="shared" si="14"/>
        <v>26.96470588235294</v>
      </c>
      <c r="G142" s="32">
        <f t="shared" si="15"/>
        <v>26.96470588235294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6">
        <f t="shared" si="13"/>
        <v>91680</v>
      </c>
      <c r="U142" s="66">
        <f t="shared" si="12"/>
        <v>91680</v>
      </c>
      <c r="V142" s="51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</row>
    <row r="143" spans="1:32" ht="15">
      <c r="A143" s="67" t="s">
        <v>925</v>
      </c>
      <c r="B143" s="70">
        <v>255</v>
      </c>
      <c r="C143" s="70">
        <v>255</v>
      </c>
      <c r="D143" s="70">
        <v>8000</v>
      </c>
      <c r="E143" s="70">
        <v>8000</v>
      </c>
      <c r="F143" s="32">
        <f t="shared" si="14"/>
        <v>31.372549019607842</v>
      </c>
      <c r="G143" s="32">
        <f t="shared" si="15"/>
        <v>31.372549019607842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6">
        <f t="shared" si="13"/>
        <v>8000</v>
      </c>
      <c r="U143" s="66">
        <f t="shared" si="12"/>
        <v>8000</v>
      </c>
      <c r="V143" s="51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</row>
    <row r="144" spans="1:32" ht="15">
      <c r="A144" s="67" t="s">
        <v>348</v>
      </c>
      <c r="B144" s="7">
        <v>300000</v>
      </c>
      <c r="C144" s="7">
        <v>300000</v>
      </c>
      <c r="D144" s="7"/>
      <c r="E144" s="7"/>
      <c r="F144" s="32"/>
      <c r="G144" s="32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66"/>
      <c r="U144" s="66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</row>
    <row r="145" spans="1:32" ht="15">
      <c r="A145" s="67" t="s">
        <v>61</v>
      </c>
      <c r="B145" s="6">
        <v>12432</v>
      </c>
      <c r="C145" s="6">
        <v>12432</v>
      </c>
      <c r="D145" s="6">
        <v>5380</v>
      </c>
      <c r="E145" s="6">
        <v>5649</v>
      </c>
      <c r="F145" s="32">
        <f t="shared" si="14"/>
        <v>0.43275418275418276</v>
      </c>
      <c r="G145" s="32">
        <f t="shared" si="15"/>
        <v>0.4543918918918919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6">
        <f aca="true" t="shared" si="16" ref="T145:T188">SUM(J145,P145,D145)</f>
        <v>5380</v>
      </c>
      <c r="U145" s="66">
        <f aca="true" t="shared" si="17" ref="U145:U188">SUM(K145,Q145,E145)</f>
        <v>5649</v>
      </c>
      <c r="V145" s="51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</row>
    <row r="146" spans="1:32" ht="15">
      <c r="A146" s="67" t="s">
        <v>495</v>
      </c>
      <c r="B146" s="6">
        <v>5630</v>
      </c>
      <c r="C146" s="6">
        <v>5630</v>
      </c>
      <c r="D146" s="6">
        <v>45468</v>
      </c>
      <c r="E146" s="6">
        <v>46832</v>
      </c>
      <c r="F146" s="32">
        <f t="shared" si="14"/>
        <v>8.076021314387212</v>
      </c>
      <c r="G146" s="32">
        <f t="shared" si="15"/>
        <v>8.31829484902309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6">
        <f t="shared" si="16"/>
        <v>45468</v>
      </c>
      <c r="U146" s="66">
        <f t="shared" si="17"/>
        <v>46832</v>
      </c>
      <c r="V146" s="51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</row>
    <row r="147" spans="1:32" ht="15">
      <c r="A147" s="67" t="s">
        <v>639</v>
      </c>
      <c r="B147" s="6">
        <v>22</v>
      </c>
      <c r="C147" s="6">
        <v>22</v>
      </c>
      <c r="D147" s="6">
        <v>122075</v>
      </c>
      <c r="E147" s="6">
        <v>122074</v>
      </c>
      <c r="F147" s="32">
        <f t="shared" si="14"/>
        <v>5548.863636363636</v>
      </c>
      <c r="G147" s="32">
        <f t="shared" si="15"/>
        <v>5548.818181818182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6">
        <f t="shared" si="16"/>
        <v>122075</v>
      </c>
      <c r="U147" s="66">
        <f t="shared" si="17"/>
        <v>122074</v>
      </c>
      <c r="V147" s="51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</row>
    <row r="148" spans="1:32" ht="15">
      <c r="A148" s="67" t="s">
        <v>112</v>
      </c>
      <c r="B148" s="6">
        <v>1214.4</v>
      </c>
      <c r="C148" s="6">
        <v>1214.4</v>
      </c>
      <c r="D148" s="6">
        <v>6375</v>
      </c>
      <c r="E148" s="6">
        <v>6375</v>
      </c>
      <c r="F148" s="32">
        <f t="shared" si="14"/>
        <v>5.249505928853755</v>
      </c>
      <c r="G148" s="32">
        <f t="shared" si="15"/>
        <v>5.249505928853755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6">
        <f t="shared" si="16"/>
        <v>6375</v>
      </c>
      <c r="U148" s="66">
        <f t="shared" si="17"/>
        <v>6375</v>
      </c>
      <c r="V148" s="51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</row>
    <row r="149" spans="1:32" ht="15">
      <c r="A149" s="67" t="s">
        <v>847</v>
      </c>
      <c r="B149" s="6">
        <v>98</v>
      </c>
      <c r="C149" s="6">
        <v>98</v>
      </c>
      <c r="D149" s="6">
        <v>2960</v>
      </c>
      <c r="E149" s="6">
        <v>2960</v>
      </c>
      <c r="F149" s="32">
        <f t="shared" si="14"/>
        <v>30.20408163265306</v>
      </c>
      <c r="G149" s="32">
        <f t="shared" si="15"/>
        <v>30.20408163265306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6">
        <f t="shared" si="16"/>
        <v>2960</v>
      </c>
      <c r="U149" s="66">
        <f t="shared" si="17"/>
        <v>2960</v>
      </c>
      <c r="V149" s="51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</row>
    <row r="150" spans="1:32" ht="15">
      <c r="A150" s="67" t="s">
        <v>900</v>
      </c>
      <c r="B150" s="6">
        <v>1836</v>
      </c>
      <c r="C150" s="6">
        <v>1836</v>
      </c>
      <c r="D150" s="6">
        <v>12000</v>
      </c>
      <c r="E150" s="6">
        <v>12000</v>
      </c>
      <c r="F150" s="32">
        <f t="shared" si="14"/>
        <v>6.5359477124183005</v>
      </c>
      <c r="G150" s="32">
        <f t="shared" si="15"/>
        <v>6.5359477124183005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6">
        <f t="shared" si="16"/>
        <v>12000</v>
      </c>
      <c r="U150" s="66">
        <f t="shared" si="17"/>
        <v>12000</v>
      </c>
      <c r="V150" s="51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</row>
    <row r="151" spans="1:32" ht="15">
      <c r="A151" s="67" t="s">
        <v>621</v>
      </c>
      <c r="B151" s="6">
        <v>12772</v>
      </c>
      <c r="C151" s="6">
        <v>12772</v>
      </c>
      <c r="D151" s="6">
        <v>268543</v>
      </c>
      <c r="E151" s="6">
        <v>281970</v>
      </c>
      <c r="F151" s="32">
        <f t="shared" si="14"/>
        <v>21.02591606639524</v>
      </c>
      <c r="G151" s="32">
        <f t="shared" si="15"/>
        <v>22.077200125274036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6">
        <f t="shared" si="16"/>
        <v>268543</v>
      </c>
      <c r="U151" s="66">
        <f t="shared" si="17"/>
        <v>281970</v>
      </c>
      <c r="V151" s="51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</row>
    <row r="152" spans="1:32" ht="15">
      <c r="A152" s="67" t="s">
        <v>630</v>
      </c>
      <c r="B152" s="6">
        <v>1192</v>
      </c>
      <c r="C152" s="6">
        <v>1192</v>
      </c>
      <c r="D152" s="6">
        <v>31338</v>
      </c>
      <c r="E152" s="6">
        <v>32905</v>
      </c>
      <c r="F152" s="32">
        <f t="shared" si="14"/>
        <v>26.290268456375838</v>
      </c>
      <c r="G152" s="32">
        <f t="shared" si="15"/>
        <v>27.60486577181208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6">
        <f t="shared" si="16"/>
        <v>31338</v>
      </c>
      <c r="U152" s="66">
        <f t="shared" si="17"/>
        <v>32905</v>
      </c>
      <c r="V152" s="51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</row>
    <row r="153" spans="1:32" ht="15">
      <c r="A153" s="67" t="s">
        <v>640</v>
      </c>
      <c r="B153" s="6">
        <v>2450</v>
      </c>
      <c r="C153" s="6">
        <v>2455</v>
      </c>
      <c r="D153" s="6">
        <v>52200</v>
      </c>
      <c r="E153" s="6">
        <v>52820</v>
      </c>
      <c r="F153" s="32">
        <f t="shared" si="14"/>
        <v>21.306122448979593</v>
      </c>
      <c r="G153" s="32">
        <f t="shared" si="15"/>
        <v>21.5152749490835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6">
        <f t="shared" si="16"/>
        <v>52200</v>
      </c>
      <c r="U153" s="66">
        <f t="shared" si="17"/>
        <v>52820</v>
      </c>
      <c r="V153" s="51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</row>
    <row r="154" spans="1:32" ht="15">
      <c r="A154" s="67" t="s">
        <v>26</v>
      </c>
      <c r="B154" s="6">
        <v>44</v>
      </c>
      <c r="C154" s="6">
        <v>44</v>
      </c>
      <c r="D154" s="6">
        <v>46000</v>
      </c>
      <c r="E154" s="6">
        <v>46000</v>
      </c>
      <c r="F154" s="32">
        <f t="shared" si="14"/>
        <v>1045.4545454545455</v>
      </c>
      <c r="G154" s="32">
        <f t="shared" si="15"/>
        <v>1045.4545454545455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6">
        <f t="shared" si="16"/>
        <v>46000</v>
      </c>
      <c r="U154" s="66">
        <f t="shared" si="17"/>
        <v>46000</v>
      </c>
      <c r="V154" s="51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</row>
    <row r="155" spans="1:32" ht="15">
      <c r="A155" s="67" t="s">
        <v>516</v>
      </c>
      <c r="B155" s="6">
        <v>2993</v>
      </c>
      <c r="C155" s="6">
        <v>2993</v>
      </c>
      <c r="D155" s="6">
        <v>45800</v>
      </c>
      <c r="E155" s="6">
        <v>48100</v>
      </c>
      <c r="F155" s="32">
        <f t="shared" si="14"/>
        <v>15.302372201804209</v>
      </c>
      <c r="G155" s="32">
        <f t="shared" si="15"/>
        <v>16.070831941196126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6">
        <f t="shared" si="16"/>
        <v>45800</v>
      </c>
      <c r="U155" s="66">
        <f t="shared" si="17"/>
        <v>48100</v>
      </c>
      <c r="V155" s="51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</row>
    <row r="156" spans="1:32" ht="15">
      <c r="A156" s="67" t="s">
        <v>907</v>
      </c>
      <c r="B156" s="6">
        <v>7599</v>
      </c>
      <c r="C156" s="6">
        <v>7599</v>
      </c>
      <c r="D156" s="6">
        <v>214276</v>
      </c>
      <c r="E156" s="6">
        <v>230000</v>
      </c>
      <c r="F156" s="32">
        <f t="shared" si="14"/>
        <v>28.197920779049873</v>
      </c>
      <c r="G156" s="32">
        <f t="shared" si="15"/>
        <v>30.267140413212264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6">
        <f t="shared" si="16"/>
        <v>214276</v>
      </c>
      <c r="U156" s="66">
        <f t="shared" si="17"/>
        <v>230000</v>
      </c>
      <c r="V156" s="51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</row>
    <row r="157" spans="1:32" ht="15">
      <c r="A157" s="67" t="s">
        <v>868</v>
      </c>
      <c r="B157" s="6">
        <v>300</v>
      </c>
      <c r="C157" s="6">
        <v>300</v>
      </c>
      <c r="D157" s="6">
        <v>5380</v>
      </c>
      <c r="E157" s="6">
        <v>5500</v>
      </c>
      <c r="F157" s="32">
        <f t="shared" si="14"/>
        <v>17.933333333333334</v>
      </c>
      <c r="G157" s="32">
        <f t="shared" si="15"/>
        <v>18.333333333333332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6">
        <f t="shared" si="16"/>
        <v>5380</v>
      </c>
      <c r="U157" s="66">
        <f t="shared" si="17"/>
        <v>5500</v>
      </c>
      <c r="V157" s="51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</row>
    <row r="158" spans="1:32" ht="15">
      <c r="A158" s="67" t="s">
        <v>571</v>
      </c>
      <c r="B158" s="6">
        <v>4294</v>
      </c>
      <c r="C158" s="6">
        <v>4294</v>
      </c>
      <c r="D158" s="6">
        <v>40250</v>
      </c>
      <c r="E158" s="6">
        <v>42263</v>
      </c>
      <c r="F158" s="32">
        <f t="shared" si="14"/>
        <v>9.373544480670704</v>
      </c>
      <c r="G158" s="32">
        <f t="shared" si="15"/>
        <v>9.842338146250583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6">
        <f t="shared" si="16"/>
        <v>40250</v>
      </c>
      <c r="U158" s="66">
        <f t="shared" si="17"/>
        <v>42263</v>
      </c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</row>
    <row r="159" spans="1:32" ht="15">
      <c r="A159" s="67" t="s">
        <v>362</v>
      </c>
      <c r="B159" s="6">
        <v>271</v>
      </c>
      <c r="C159" s="6">
        <v>271</v>
      </c>
      <c r="D159" s="6">
        <v>3650</v>
      </c>
      <c r="E159" s="6">
        <v>3830</v>
      </c>
      <c r="F159" s="32">
        <f t="shared" si="14"/>
        <v>13.468634686346864</v>
      </c>
      <c r="G159" s="32">
        <f t="shared" si="15"/>
        <v>14.132841328413285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6">
        <f t="shared" si="16"/>
        <v>3650</v>
      </c>
      <c r="U159" s="66">
        <f t="shared" si="17"/>
        <v>3830</v>
      </c>
      <c r="V159" s="51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</row>
    <row r="160" spans="1:32" ht="15">
      <c r="A160" s="67" t="s">
        <v>31</v>
      </c>
      <c r="B160" s="6">
        <v>780</v>
      </c>
      <c r="C160" s="6">
        <v>780</v>
      </c>
      <c r="D160" s="6">
        <v>18200</v>
      </c>
      <c r="E160" s="6">
        <v>20000</v>
      </c>
      <c r="F160" s="32">
        <f t="shared" si="14"/>
        <v>23.333333333333332</v>
      </c>
      <c r="G160" s="32">
        <f t="shared" si="15"/>
        <v>25.641025641025642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6">
        <f t="shared" si="16"/>
        <v>18200</v>
      </c>
      <c r="U160" s="66">
        <f t="shared" si="17"/>
        <v>20000</v>
      </c>
      <c r="V160" s="51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</row>
    <row r="161" spans="1:32" ht="15">
      <c r="A161" s="67" t="s">
        <v>687</v>
      </c>
      <c r="B161" s="6">
        <v>2040</v>
      </c>
      <c r="C161" s="6">
        <v>2040</v>
      </c>
      <c r="D161" s="6">
        <v>31148</v>
      </c>
      <c r="E161" s="6">
        <v>31148</v>
      </c>
      <c r="F161" s="32">
        <f t="shared" si="14"/>
        <v>15.268627450980393</v>
      </c>
      <c r="G161" s="32">
        <f t="shared" si="15"/>
        <v>15.268627450980393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6">
        <f t="shared" si="16"/>
        <v>31148</v>
      </c>
      <c r="U161" s="66">
        <f t="shared" si="17"/>
        <v>31148</v>
      </c>
      <c r="V161" s="51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</row>
    <row r="162" spans="1:32" ht="15">
      <c r="A162" s="67" t="s">
        <v>893</v>
      </c>
      <c r="B162" s="6">
        <v>1200</v>
      </c>
      <c r="C162" s="6">
        <v>1200</v>
      </c>
      <c r="D162" s="6">
        <v>57600</v>
      </c>
      <c r="E162" s="6">
        <v>59900</v>
      </c>
      <c r="F162" s="32">
        <f t="shared" si="14"/>
        <v>48</v>
      </c>
      <c r="G162" s="32">
        <f t="shared" si="15"/>
        <v>49.916666666666664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6">
        <f t="shared" si="16"/>
        <v>57600</v>
      </c>
      <c r="U162" s="66">
        <f t="shared" si="17"/>
        <v>59900</v>
      </c>
      <c r="V162" s="51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</row>
    <row r="163" spans="1:32" ht="15">
      <c r="A163" s="67" t="s">
        <v>355</v>
      </c>
      <c r="B163" s="6">
        <v>8415</v>
      </c>
      <c r="C163" s="6">
        <v>8415</v>
      </c>
      <c r="D163" s="6">
        <v>96270</v>
      </c>
      <c r="E163" s="6">
        <v>101565</v>
      </c>
      <c r="F163" s="32">
        <f t="shared" si="14"/>
        <v>11.440285204991087</v>
      </c>
      <c r="G163" s="32">
        <f t="shared" si="15"/>
        <v>12.06951871657754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6">
        <f t="shared" si="16"/>
        <v>96270</v>
      </c>
      <c r="U163" s="66">
        <f t="shared" si="17"/>
        <v>101565</v>
      </c>
      <c r="V163" s="51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</row>
    <row r="164" spans="1:32" ht="14.25">
      <c r="A164" s="67" t="s">
        <v>851</v>
      </c>
      <c r="B164" s="6">
        <v>31</v>
      </c>
      <c r="C164" s="6">
        <v>31</v>
      </c>
      <c r="D164" s="6">
        <v>9920</v>
      </c>
      <c r="E164" s="6">
        <v>11042</v>
      </c>
      <c r="F164" s="32">
        <f t="shared" si="14"/>
        <v>320</v>
      </c>
      <c r="G164" s="32">
        <f t="shared" si="15"/>
        <v>356.19354838709677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6">
        <f t="shared" si="16"/>
        <v>9920</v>
      </c>
      <c r="U164" s="66">
        <f t="shared" si="17"/>
        <v>11042</v>
      </c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</row>
    <row r="165" spans="1:32" ht="15">
      <c r="A165" s="67" t="s">
        <v>662</v>
      </c>
      <c r="B165" s="6">
        <v>300</v>
      </c>
      <c r="C165" s="6">
        <v>300</v>
      </c>
      <c r="D165" s="6">
        <v>5380</v>
      </c>
      <c r="E165" s="6">
        <v>5380</v>
      </c>
      <c r="F165" s="32">
        <f t="shared" si="14"/>
        <v>17.933333333333334</v>
      </c>
      <c r="G165" s="32">
        <f t="shared" si="15"/>
        <v>17.933333333333334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6">
        <f t="shared" si="16"/>
        <v>5380</v>
      </c>
      <c r="U165" s="66">
        <f t="shared" si="17"/>
        <v>5380</v>
      </c>
      <c r="V165" s="51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</row>
    <row r="166" spans="1:32" ht="15">
      <c r="A166" s="67" t="s">
        <v>407</v>
      </c>
      <c r="B166" s="6">
        <v>3472</v>
      </c>
      <c r="C166" s="6">
        <v>3630</v>
      </c>
      <c r="D166" s="6">
        <v>19892</v>
      </c>
      <c r="E166" s="6">
        <v>25000</v>
      </c>
      <c r="F166" s="32">
        <f t="shared" si="14"/>
        <v>5.72926267281106</v>
      </c>
      <c r="G166" s="32">
        <f t="shared" si="15"/>
        <v>6.887052341597796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6">
        <f t="shared" si="16"/>
        <v>19892</v>
      </c>
      <c r="U166" s="66">
        <f t="shared" si="17"/>
        <v>25000</v>
      </c>
      <c r="V166" s="51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</row>
    <row r="167" spans="1:32" ht="15">
      <c r="A167" s="67" t="s">
        <v>327</v>
      </c>
      <c r="B167" s="6">
        <v>1840</v>
      </c>
      <c r="C167" s="6">
        <v>1840</v>
      </c>
      <c r="D167" s="6">
        <v>57962</v>
      </c>
      <c r="E167" s="6">
        <v>57962</v>
      </c>
      <c r="F167" s="32">
        <f t="shared" si="14"/>
        <v>31.50108695652174</v>
      </c>
      <c r="G167" s="32">
        <f t="shared" si="15"/>
        <v>31.50108695652174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6">
        <f t="shared" si="16"/>
        <v>57962</v>
      </c>
      <c r="U167" s="66">
        <f t="shared" si="17"/>
        <v>57962</v>
      </c>
      <c r="V167" s="51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</row>
    <row r="168" spans="1:32" ht="15">
      <c r="A168" s="67" t="s">
        <v>781</v>
      </c>
      <c r="B168" s="6">
        <v>5483</v>
      </c>
      <c r="C168" s="6">
        <v>5500</v>
      </c>
      <c r="D168" s="6">
        <v>100340</v>
      </c>
      <c r="E168" s="6">
        <v>100650</v>
      </c>
      <c r="F168" s="32">
        <f t="shared" si="14"/>
        <v>18.300200620098487</v>
      </c>
      <c r="G168" s="32">
        <f t="shared" si="15"/>
        <v>18.3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6">
        <f t="shared" si="16"/>
        <v>100340</v>
      </c>
      <c r="U168" s="66">
        <f t="shared" si="17"/>
        <v>100650</v>
      </c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</row>
    <row r="169" spans="1:32" ht="15">
      <c r="A169" s="67" t="s">
        <v>664</v>
      </c>
      <c r="B169" s="6">
        <v>24950</v>
      </c>
      <c r="C169" s="6">
        <v>24830</v>
      </c>
      <c r="D169" s="6">
        <v>566580</v>
      </c>
      <c r="E169" s="6">
        <v>563885</v>
      </c>
      <c r="F169" s="32">
        <f t="shared" si="14"/>
        <v>22.70861723446894</v>
      </c>
      <c r="G169" s="32">
        <f t="shared" si="15"/>
        <v>22.709826822392266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6">
        <f t="shared" si="16"/>
        <v>566580</v>
      </c>
      <c r="U169" s="66">
        <f t="shared" si="17"/>
        <v>563885</v>
      </c>
      <c r="V169" s="51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</row>
    <row r="170" spans="1:32" ht="15">
      <c r="A170" s="67" t="s">
        <v>696</v>
      </c>
      <c r="B170" s="6">
        <v>51480</v>
      </c>
      <c r="C170" s="6">
        <v>51500</v>
      </c>
      <c r="D170" s="6">
        <v>1554696</v>
      </c>
      <c r="E170" s="6">
        <v>1596500</v>
      </c>
      <c r="F170" s="32">
        <f t="shared" si="14"/>
        <v>30.2</v>
      </c>
      <c r="G170" s="32">
        <f t="shared" si="15"/>
        <v>31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6">
        <f t="shared" si="16"/>
        <v>1554696</v>
      </c>
      <c r="U170" s="66">
        <f t="shared" si="17"/>
        <v>1596500</v>
      </c>
      <c r="V170" s="51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</row>
    <row r="171" spans="1:32" ht="15">
      <c r="A171" s="67" t="s">
        <v>423</v>
      </c>
      <c r="B171" s="6">
        <v>13085</v>
      </c>
      <c r="C171" s="6">
        <v>13085</v>
      </c>
      <c r="D171" s="6">
        <v>324244</v>
      </c>
      <c r="E171" s="6">
        <v>340000</v>
      </c>
      <c r="F171" s="32">
        <f t="shared" si="14"/>
        <v>24.779824226213222</v>
      </c>
      <c r="G171" s="32">
        <f t="shared" si="15"/>
        <v>25.983951089033244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6">
        <f t="shared" si="16"/>
        <v>324244</v>
      </c>
      <c r="U171" s="66">
        <f t="shared" si="17"/>
        <v>340000</v>
      </c>
      <c r="V171" s="51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</row>
    <row r="172" spans="1:32" ht="15">
      <c r="A172" s="67" t="s">
        <v>626</v>
      </c>
      <c r="B172" s="6">
        <v>54300</v>
      </c>
      <c r="C172" s="6">
        <v>54300</v>
      </c>
      <c r="D172" s="6">
        <v>32000</v>
      </c>
      <c r="E172" s="6">
        <v>32000</v>
      </c>
      <c r="F172" s="32">
        <f t="shared" si="14"/>
        <v>0.5893186003683242</v>
      </c>
      <c r="G172" s="32">
        <f t="shared" si="15"/>
        <v>0.5893186003683242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6">
        <f t="shared" si="16"/>
        <v>32000</v>
      </c>
      <c r="U172" s="66">
        <f t="shared" si="17"/>
        <v>32000</v>
      </c>
      <c r="V172" s="51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</row>
    <row r="173" spans="1:32" ht="15">
      <c r="A173" s="67" t="s">
        <v>627</v>
      </c>
      <c r="B173" s="6">
        <v>1560</v>
      </c>
      <c r="C173" s="6">
        <v>1560</v>
      </c>
      <c r="D173" s="6">
        <v>33300</v>
      </c>
      <c r="E173" s="6">
        <v>33300</v>
      </c>
      <c r="F173" s="32">
        <f t="shared" si="14"/>
        <v>21.346153846153847</v>
      </c>
      <c r="G173" s="32">
        <f t="shared" si="15"/>
        <v>21.346153846153847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6">
        <f t="shared" si="16"/>
        <v>33300</v>
      </c>
      <c r="U173" s="66">
        <f t="shared" si="17"/>
        <v>33300</v>
      </c>
      <c r="V173" s="51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</row>
    <row r="174" spans="1:32" ht="15">
      <c r="A174" s="67" t="s">
        <v>881</v>
      </c>
      <c r="B174" s="6">
        <v>1350</v>
      </c>
      <c r="C174" s="6">
        <v>1350</v>
      </c>
      <c r="D174" s="6">
        <v>34000</v>
      </c>
      <c r="E174" s="6">
        <v>37000</v>
      </c>
      <c r="F174" s="32">
        <f t="shared" si="14"/>
        <v>25.185185185185187</v>
      </c>
      <c r="G174" s="32">
        <f t="shared" si="15"/>
        <v>27.40740740740741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6">
        <f t="shared" si="16"/>
        <v>34000</v>
      </c>
      <c r="U174" s="66">
        <f t="shared" si="17"/>
        <v>37000</v>
      </c>
      <c r="V174" s="51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</row>
    <row r="175" spans="1:32" ht="15">
      <c r="A175" s="67" t="s">
        <v>367</v>
      </c>
      <c r="B175" s="6">
        <v>2900</v>
      </c>
      <c r="C175" s="6">
        <v>2900</v>
      </c>
      <c r="D175" s="6">
        <v>75000</v>
      </c>
      <c r="E175" s="6">
        <v>75000</v>
      </c>
      <c r="F175" s="32">
        <f t="shared" si="14"/>
        <v>25.862068965517242</v>
      </c>
      <c r="G175" s="32">
        <f t="shared" si="15"/>
        <v>25.862068965517242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6">
        <f t="shared" si="16"/>
        <v>75000</v>
      </c>
      <c r="U175" s="66">
        <f t="shared" si="17"/>
        <v>75000</v>
      </c>
      <c r="V175" s="51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</row>
    <row r="176" spans="1:32" ht="15">
      <c r="A176" s="67" t="s">
        <v>872</v>
      </c>
      <c r="B176" s="6">
        <v>5</v>
      </c>
      <c r="C176" s="6">
        <v>5</v>
      </c>
      <c r="D176" s="6">
        <v>13908</v>
      </c>
      <c r="E176" s="6">
        <v>14000</v>
      </c>
      <c r="F176" s="32">
        <f t="shared" si="14"/>
        <v>2781.6</v>
      </c>
      <c r="G176" s="32">
        <f t="shared" si="15"/>
        <v>2800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6">
        <f t="shared" si="16"/>
        <v>13908</v>
      </c>
      <c r="U176" s="66">
        <f t="shared" si="17"/>
        <v>14000</v>
      </c>
      <c r="V176" s="51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</row>
    <row r="177" spans="1:32" ht="15">
      <c r="A177" s="67" t="s">
        <v>4</v>
      </c>
      <c r="B177" s="6">
        <v>490</v>
      </c>
      <c r="C177" s="6">
        <v>490</v>
      </c>
      <c r="D177" s="6">
        <v>8856</v>
      </c>
      <c r="E177" s="6">
        <v>9000</v>
      </c>
      <c r="F177" s="32">
        <f t="shared" si="14"/>
        <v>18.073469387755104</v>
      </c>
      <c r="G177" s="32">
        <f t="shared" si="15"/>
        <v>18.367346938775512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6">
        <f t="shared" si="16"/>
        <v>8856</v>
      </c>
      <c r="U177" s="66">
        <f t="shared" si="17"/>
        <v>9000</v>
      </c>
      <c r="V177" s="51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</row>
    <row r="178" spans="1:32" ht="15">
      <c r="A178" s="67" t="s">
        <v>569</v>
      </c>
      <c r="B178" s="45">
        <v>60</v>
      </c>
      <c r="C178" s="45">
        <v>60</v>
      </c>
      <c r="D178" s="45">
        <v>19</v>
      </c>
      <c r="E178" s="45">
        <v>19</v>
      </c>
      <c r="F178" s="32">
        <f t="shared" si="14"/>
        <v>0.31666666666666665</v>
      </c>
      <c r="G178" s="32">
        <f t="shared" si="15"/>
        <v>0.31666666666666665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6">
        <f t="shared" si="16"/>
        <v>19</v>
      </c>
      <c r="U178" s="66">
        <f t="shared" si="17"/>
        <v>19</v>
      </c>
      <c r="V178" s="51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</row>
    <row r="179" spans="1:32" ht="15">
      <c r="A179" s="67" t="s">
        <v>425</v>
      </c>
      <c r="B179" s="6">
        <v>912310</v>
      </c>
      <c r="C179" s="6">
        <v>912310</v>
      </c>
      <c r="D179" s="6">
        <v>42226983</v>
      </c>
      <c r="E179" s="6">
        <v>46028626</v>
      </c>
      <c r="F179" s="32">
        <f t="shared" si="14"/>
        <v>46.28578334118885</v>
      </c>
      <c r="G179" s="32">
        <f t="shared" si="15"/>
        <v>50.4528351108724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6">
        <f t="shared" si="16"/>
        <v>42226983</v>
      </c>
      <c r="U179" s="66">
        <f t="shared" si="17"/>
        <v>46028626</v>
      </c>
      <c r="V179" s="51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</row>
    <row r="180" spans="1:32" ht="15">
      <c r="A180" s="67" t="s">
        <v>53</v>
      </c>
      <c r="B180" s="6">
        <v>506</v>
      </c>
      <c r="C180" s="6">
        <v>506</v>
      </c>
      <c r="D180" s="6">
        <v>13100</v>
      </c>
      <c r="E180" s="6">
        <v>13760</v>
      </c>
      <c r="F180" s="32">
        <f t="shared" si="14"/>
        <v>25.889328063241106</v>
      </c>
      <c r="G180" s="32">
        <f t="shared" si="15"/>
        <v>27.193675889328063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6">
        <f t="shared" si="16"/>
        <v>13100</v>
      </c>
      <c r="U180" s="66">
        <f t="shared" si="17"/>
        <v>13760</v>
      </c>
      <c r="V180" s="51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</row>
    <row r="181" spans="1:32" ht="15">
      <c r="A181" s="67" t="s">
        <v>497</v>
      </c>
      <c r="B181" s="6">
        <v>2063</v>
      </c>
      <c r="C181" s="6">
        <v>2063</v>
      </c>
      <c r="D181" s="6">
        <v>61470</v>
      </c>
      <c r="E181" s="6">
        <v>61470</v>
      </c>
      <c r="F181" s="32">
        <f t="shared" si="14"/>
        <v>29.796412990790113</v>
      </c>
      <c r="G181" s="32">
        <f t="shared" si="15"/>
        <v>29.796412990790113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6">
        <f t="shared" si="16"/>
        <v>61470</v>
      </c>
      <c r="U181" s="66">
        <f t="shared" si="17"/>
        <v>61470</v>
      </c>
      <c r="V181" s="51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</row>
    <row r="182" spans="1:32" ht="15">
      <c r="A182" s="67" t="s">
        <v>695</v>
      </c>
      <c r="B182" s="6">
        <v>2450</v>
      </c>
      <c r="C182" s="6">
        <v>2450</v>
      </c>
      <c r="D182" s="6">
        <v>52600</v>
      </c>
      <c r="E182" s="6">
        <v>50000</v>
      </c>
      <c r="F182" s="32">
        <f t="shared" si="14"/>
        <v>21.46938775510204</v>
      </c>
      <c r="G182" s="32">
        <f t="shared" si="15"/>
        <v>20.408163265306122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6">
        <f t="shared" si="16"/>
        <v>52600</v>
      </c>
      <c r="U182" s="66">
        <f t="shared" si="17"/>
        <v>50000</v>
      </c>
      <c r="V182" s="51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</row>
    <row r="183" spans="1:32" ht="15">
      <c r="A183" s="67" t="s">
        <v>103</v>
      </c>
      <c r="B183" s="6">
        <v>4300</v>
      </c>
      <c r="C183" s="6">
        <v>4300</v>
      </c>
      <c r="D183" s="6">
        <v>40250</v>
      </c>
      <c r="E183" s="6">
        <v>42300</v>
      </c>
      <c r="F183" s="32">
        <f t="shared" si="14"/>
        <v>9.36046511627907</v>
      </c>
      <c r="G183" s="32">
        <f t="shared" si="15"/>
        <v>9.837209302325581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6">
        <f t="shared" si="16"/>
        <v>40250</v>
      </c>
      <c r="U183" s="66">
        <f t="shared" si="17"/>
        <v>42300</v>
      </c>
      <c r="V183" s="51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</row>
    <row r="184" spans="1:32" ht="15">
      <c r="A184" s="67" t="s">
        <v>380</v>
      </c>
      <c r="B184" s="6">
        <v>10370</v>
      </c>
      <c r="C184" s="6">
        <v>10370</v>
      </c>
      <c r="D184" s="6">
        <v>244750</v>
      </c>
      <c r="E184" s="6">
        <v>245000</v>
      </c>
      <c r="F184" s="32">
        <f t="shared" si="14"/>
        <v>23.601735776277724</v>
      </c>
      <c r="G184" s="32">
        <f t="shared" si="15"/>
        <v>23.625843780135003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6">
        <f t="shared" si="16"/>
        <v>244750</v>
      </c>
      <c r="U184" s="66">
        <f t="shared" si="17"/>
        <v>245000</v>
      </c>
      <c r="V184" s="51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</row>
    <row r="185" spans="1:32" ht="15">
      <c r="A185" s="67" t="s">
        <v>836</v>
      </c>
      <c r="B185" s="6">
        <v>6154</v>
      </c>
      <c r="C185" s="6">
        <v>6154</v>
      </c>
      <c r="D185" s="6">
        <v>14890</v>
      </c>
      <c r="E185" s="6">
        <v>15400</v>
      </c>
      <c r="F185" s="32">
        <f t="shared" si="14"/>
        <v>2.419564510887228</v>
      </c>
      <c r="G185" s="32">
        <f t="shared" si="15"/>
        <v>2.5024374390640234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6">
        <f t="shared" si="16"/>
        <v>14890</v>
      </c>
      <c r="U185" s="66">
        <f t="shared" si="17"/>
        <v>15400</v>
      </c>
      <c r="V185" s="51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</row>
    <row r="186" spans="1:32" ht="15">
      <c r="A186" s="67" t="s">
        <v>382</v>
      </c>
      <c r="B186" s="6">
        <v>160</v>
      </c>
      <c r="C186" s="6">
        <v>160</v>
      </c>
      <c r="D186" s="6">
        <v>4071</v>
      </c>
      <c r="E186" s="6">
        <v>4300</v>
      </c>
      <c r="F186" s="32">
        <f t="shared" si="14"/>
        <v>25.44375</v>
      </c>
      <c r="G186" s="32">
        <f t="shared" si="15"/>
        <v>26.875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6">
        <f t="shared" si="16"/>
        <v>4071</v>
      </c>
      <c r="U186" s="66">
        <f t="shared" si="17"/>
        <v>4300</v>
      </c>
      <c r="V186" s="51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</row>
    <row r="187" spans="1:32" ht="15">
      <c r="A187" s="67" t="s">
        <v>377</v>
      </c>
      <c r="B187" s="6">
        <v>180</v>
      </c>
      <c r="C187" s="6">
        <v>180</v>
      </c>
      <c r="D187" s="6">
        <v>82000</v>
      </c>
      <c r="E187" s="6">
        <v>85000</v>
      </c>
      <c r="F187" s="32">
        <f t="shared" si="14"/>
        <v>455.55555555555554</v>
      </c>
      <c r="G187" s="32">
        <f t="shared" si="15"/>
        <v>472.22222222222223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6">
        <f t="shared" si="16"/>
        <v>82000</v>
      </c>
      <c r="U187" s="66">
        <f t="shared" si="17"/>
        <v>85000</v>
      </c>
      <c r="V187" s="51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</row>
    <row r="188" spans="1:32" ht="15">
      <c r="A188" s="67" t="s">
        <v>119</v>
      </c>
      <c r="B188" s="6">
        <v>35500</v>
      </c>
      <c r="C188" s="6">
        <v>35500</v>
      </c>
      <c r="D188" s="6">
        <v>600000</v>
      </c>
      <c r="E188" s="6">
        <v>600000</v>
      </c>
      <c r="F188" s="32">
        <f t="shared" si="14"/>
        <v>16.901408450704224</v>
      </c>
      <c r="G188" s="32">
        <f t="shared" si="15"/>
        <v>16.901408450704224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6">
        <f t="shared" si="16"/>
        <v>600000</v>
      </c>
      <c r="U188" s="66">
        <f t="shared" si="17"/>
        <v>600000</v>
      </c>
      <c r="V188" s="51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</row>
    <row r="189" spans="1:32" ht="14.25">
      <c r="A189" s="67" t="s">
        <v>430</v>
      </c>
      <c r="B189" s="7">
        <v>84</v>
      </c>
      <c r="C189" s="7"/>
      <c r="D189" s="7">
        <v>2646</v>
      </c>
      <c r="E189" s="7"/>
      <c r="F189" s="32">
        <f t="shared" si="14"/>
        <v>31.5</v>
      </c>
      <c r="G189" s="32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6">
        <f aca="true" t="shared" si="18" ref="T189:T253">SUM(J189,P189,D189)</f>
        <v>2646</v>
      </c>
      <c r="U189" s="66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</row>
    <row r="190" spans="1:32" ht="15">
      <c r="A190" s="67" t="s">
        <v>435</v>
      </c>
      <c r="B190" s="6">
        <v>9102</v>
      </c>
      <c r="C190" s="6">
        <v>9102</v>
      </c>
      <c r="D190" s="6">
        <v>74706</v>
      </c>
      <c r="E190" s="6">
        <v>74706</v>
      </c>
      <c r="F190" s="32">
        <f t="shared" si="14"/>
        <v>8.207646671061305</v>
      </c>
      <c r="G190" s="32">
        <f t="shared" si="15"/>
        <v>8.207646671061305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6">
        <f t="shared" si="18"/>
        <v>74706</v>
      </c>
      <c r="U190" s="66">
        <f aca="true" t="shared" si="19" ref="U190:U230">SUM(K190,Q190,E190)</f>
        <v>74706</v>
      </c>
      <c r="V190" s="51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</row>
    <row r="191" spans="1:32" ht="15">
      <c r="A191" s="67" t="s">
        <v>479</v>
      </c>
      <c r="B191" s="6">
        <f>47322+17279+3403</f>
        <v>68004</v>
      </c>
      <c r="C191" s="6">
        <v>70000</v>
      </c>
      <c r="D191" s="6">
        <f>835247+371452+65557</f>
        <v>1272256</v>
      </c>
      <c r="E191" s="6">
        <v>1300000</v>
      </c>
      <c r="F191" s="32">
        <f t="shared" si="14"/>
        <v>18.708546556084936</v>
      </c>
      <c r="G191" s="32">
        <f t="shared" si="15"/>
        <v>18.571428571428573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6">
        <f t="shared" si="18"/>
        <v>1272256</v>
      </c>
      <c r="U191" s="66">
        <f t="shared" si="19"/>
        <v>1300000</v>
      </c>
      <c r="V191" s="51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</row>
    <row r="192" spans="1:32" ht="15">
      <c r="A192" s="67" t="s">
        <v>111</v>
      </c>
      <c r="B192" s="6">
        <v>62392</v>
      </c>
      <c r="C192" s="6">
        <v>62392</v>
      </c>
      <c r="D192" s="6">
        <v>1003551</v>
      </c>
      <c r="E192" s="6">
        <v>1003551</v>
      </c>
      <c r="F192" s="32">
        <f t="shared" si="14"/>
        <v>16.08461020643672</v>
      </c>
      <c r="G192" s="32">
        <f t="shared" si="15"/>
        <v>16.08461020643672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6">
        <f t="shared" si="18"/>
        <v>1003551</v>
      </c>
      <c r="U192" s="66">
        <f t="shared" si="19"/>
        <v>1003551</v>
      </c>
      <c r="V192" s="51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</row>
    <row r="193" spans="1:32" ht="15">
      <c r="A193" s="67" t="s">
        <v>622</v>
      </c>
      <c r="B193" s="6">
        <v>13449</v>
      </c>
      <c r="C193" s="6">
        <v>13449</v>
      </c>
      <c r="D193" s="6">
        <v>72000</v>
      </c>
      <c r="E193" s="6">
        <v>80000</v>
      </c>
      <c r="F193" s="32">
        <f t="shared" si="14"/>
        <v>5.353557885344635</v>
      </c>
      <c r="G193" s="32">
        <f t="shared" si="15"/>
        <v>5.948397650382928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6">
        <f t="shared" si="18"/>
        <v>72000</v>
      </c>
      <c r="U193" s="66">
        <f t="shared" si="19"/>
        <v>80000</v>
      </c>
      <c r="V193" s="51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</row>
    <row r="194" spans="1:32" ht="15">
      <c r="A194" s="67" t="s">
        <v>378</v>
      </c>
      <c r="B194" s="6">
        <v>1310</v>
      </c>
      <c r="C194" s="6">
        <v>1310</v>
      </c>
      <c r="D194" s="6">
        <v>27700</v>
      </c>
      <c r="E194" s="6">
        <v>29200</v>
      </c>
      <c r="F194" s="32">
        <f t="shared" si="14"/>
        <v>21.14503816793893</v>
      </c>
      <c r="G194" s="32">
        <f t="shared" si="15"/>
        <v>22.290076335877863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6">
        <f t="shared" si="18"/>
        <v>27700</v>
      </c>
      <c r="U194" s="66">
        <f t="shared" si="19"/>
        <v>29200</v>
      </c>
      <c r="V194" s="51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</row>
    <row r="195" spans="1:32" ht="15">
      <c r="A195" s="67" t="s">
        <v>95</v>
      </c>
      <c r="B195" s="7">
        <v>1540</v>
      </c>
      <c r="C195" s="7">
        <v>1540</v>
      </c>
      <c r="D195" s="7">
        <v>33400</v>
      </c>
      <c r="E195" s="7">
        <v>37000</v>
      </c>
      <c r="F195" s="32">
        <f t="shared" si="14"/>
        <v>21.68831168831169</v>
      </c>
      <c r="G195" s="32">
        <f t="shared" si="15"/>
        <v>24.025974025974026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66">
        <f t="shared" si="18"/>
        <v>33400</v>
      </c>
      <c r="U195" s="66">
        <f t="shared" si="19"/>
        <v>37000</v>
      </c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</row>
    <row r="196" spans="1:32" ht="15">
      <c r="A196" s="67" t="s">
        <v>499</v>
      </c>
      <c r="B196" s="6">
        <v>2500</v>
      </c>
      <c r="C196" s="6">
        <v>2500</v>
      </c>
      <c r="D196" s="6">
        <v>80000</v>
      </c>
      <c r="E196" s="6">
        <v>80000</v>
      </c>
      <c r="F196" s="32">
        <f t="shared" si="14"/>
        <v>32</v>
      </c>
      <c r="G196" s="32">
        <f t="shared" si="15"/>
        <v>32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6">
        <f t="shared" si="18"/>
        <v>80000</v>
      </c>
      <c r="U196" s="66">
        <f t="shared" si="19"/>
        <v>80000</v>
      </c>
      <c r="V196" s="51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</row>
    <row r="197" spans="1:32" ht="15">
      <c r="A197" s="67" t="s">
        <v>395</v>
      </c>
      <c r="B197" s="6">
        <v>22</v>
      </c>
      <c r="C197" s="6">
        <v>22</v>
      </c>
      <c r="D197" s="6">
        <v>1700</v>
      </c>
      <c r="E197" s="6">
        <v>2000</v>
      </c>
      <c r="F197" s="32">
        <f t="shared" si="14"/>
        <v>77.27272727272727</v>
      </c>
      <c r="G197" s="32">
        <f t="shared" si="15"/>
        <v>90.9090909090909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6">
        <f t="shared" si="18"/>
        <v>1700</v>
      </c>
      <c r="U197" s="66">
        <f t="shared" si="19"/>
        <v>2000</v>
      </c>
      <c r="V197" s="51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</row>
    <row r="198" spans="1:32" ht="15">
      <c r="A198" s="67" t="s">
        <v>60</v>
      </c>
      <c r="B198" s="6">
        <v>1893</v>
      </c>
      <c r="C198" s="6">
        <v>1893</v>
      </c>
      <c r="D198" s="6">
        <v>47960</v>
      </c>
      <c r="E198" s="6">
        <v>50350</v>
      </c>
      <c r="F198" s="32">
        <f t="shared" si="14"/>
        <v>25.335446381405177</v>
      </c>
      <c r="G198" s="32">
        <f t="shared" si="15"/>
        <v>26.597992604331747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6">
        <f t="shared" si="18"/>
        <v>47960</v>
      </c>
      <c r="U198" s="66">
        <f t="shared" si="19"/>
        <v>50350</v>
      </c>
      <c r="V198" s="51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</row>
    <row r="199" spans="1:32" ht="15">
      <c r="A199" s="67" t="s">
        <v>354</v>
      </c>
      <c r="B199" s="6">
        <v>68</v>
      </c>
      <c r="C199" s="6">
        <v>68</v>
      </c>
      <c r="D199" s="6">
        <v>14628</v>
      </c>
      <c r="E199" s="6">
        <v>14628</v>
      </c>
      <c r="F199" s="32">
        <f t="shared" si="14"/>
        <v>215.11764705882354</v>
      </c>
      <c r="G199" s="32">
        <f t="shared" si="15"/>
        <v>215.11764705882354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6">
        <f t="shared" si="18"/>
        <v>14628</v>
      </c>
      <c r="U199" s="66">
        <f t="shared" si="19"/>
        <v>14628</v>
      </c>
      <c r="V199" s="51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</row>
    <row r="200" spans="1:32" ht="14.25">
      <c r="A200" s="67" t="s">
        <v>898</v>
      </c>
      <c r="B200" s="7">
        <v>17</v>
      </c>
      <c r="C200" s="7">
        <v>17</v>
      </c>
      <c r="D200" s="7">
        <v>3656</v>
      </c>
      <c r="E200" s="7">
        <v>3656</v>
      </c>
      <c r="F200" s="32">
        <f t="shared" si="14"/>
        <v>215.05882352941177</v>
      </c>
      <c r="G200" s="32">
        <f t="shared" si="15"/>
        <v>215.05882352941177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6">
        <f t="shared" si="18"/>
        <v>3656</v>
      </c>
      <c r="U200" s="66">
        <f t="shared" si="19"/>
        <v>3656</v>
      </c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</row>
    <row r="201" spans="1:32" ht="15">
      <c r="A201" s="67" t="s">
        <v>660</v>
      </c>
      <c r="B201" s="6">
        <v>1040</v>
      </c>
      <c r="C201" s="6">
        <v>1040</v>
      </c>
      <c r="D201" s="6">
        <v>33550</v>
      </c>
      <c r="E201" s="6">
        <v>33550</v>
      </c>
      <c r="F201" s="32">
        <f aca="true" t="shared" si="20" ref="F201:F265">D201/B201</f>
        <v>32.25961538461539</v>
      </c>
      <c r="G201" s="32">
        <f aca="true" t="shared" si="21" ref="G201:G265">E201/C201</f>
        <v>32.25961538461539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6">
        <f t="shared" si="18"/>
        <v>33550</v>
      </c>
      <c r="U201" s="66">
        <f t="shared" si="19"/>
        <v>33550</v>
      </c>
      <c r="V201" s="51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</row>
    <row r="202" spans="1:32" ht="15">
      <c r="A202" s="67" t="s">
        <v>857</v>
      </c>
      <c r="B202" s="7">
        <v>25829</v>
      </c>
      <c r="C202" s="7">
        <v>25289</v>
      </c>
      <c r="D202" s="7">
        <v>763728</v>
      </c>
      <c r="E202" s="7">
        <v>763728</v>
      </c>
      <c r="F202" s="32">
        <f t="shared" si="20"/>
        <v>29.5686244144179</v>
      </c>
      <c r="G202" s="32">
        <f t="shared" si="21"/>
        <v>30.20000790857685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66">
        <f t="shared" si="18"/>
        <v>763728</v>
      </c>
      <c r="U202" s="66">
        <f t="shared" si="19"/>
        <v>763728</v>
      </c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</row>
    <row r="203" spans="1:32" ht="15">
      <c r="A203" s="67" t="s">
        <v>22</v>
      </c>
      <c r="B203" s="6">
        <v>8856</v>
      </c>
      <c r="C203" s="6">
        <v>8856</v>
      </c>
      <c r="D203" s="6">
        <v>27048</v>
      </c>
      <c r="E203" s="6">
        <v>27580</v>
      </c>
      <c r="F203" s="32">
        <f t="shared" si="20"/>
        <v>3.05420054200542</v>
      </c>
      <c r="G203" s="32">
        <f t="shared" si="21"/>
        <v>3.1142728093947607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6">
        <f t="shared" si="18"/>
        <v>27048</v>
      </c>
      <c r="U203" s="66">
        <f t="shared" si="19"/>
        <v>27580</v>
      </c>
      <c r="V203" s="51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</row>
    <row r="204" spans="1:32" ht="15">
      <c r="A204" s="71" t="s">
        <v>739</v>
      </c>
      <c r="B204" s="10">
        <v>18500000</v>
      </c>
      <c r="C204" s="10">
        <v>18500000</v>
      </c>
      <c r="D204" s="10">
        <v>263800000</v>
      </c>
      <c r="E204" s="10">
        <v>270000000</v>
      </c>
      <c r="F204" s="34">
        <f t="shared" si="20"/>
        <v>14.259459459459459</v>
      </c>
      <c r="G204" s="34">
        <f t="shared" si="21"/>
        <v>14.594594594594595</v>
      </c>
      <c r="H204" s="10">
        <v>5506151</v>
      </c>
      <c r="I204" s="10">
        <v>5556201</v>
      </c>
      <c r="J204" s="10">
        <v>609978995</v>
      </c>
      <c r="K204" s="10">
        <v>622011495</v>
      </c>
      <c r="L204" s="10">
        <f>J204/H204</f>
        <v>110.78137795349238</v>
      </c>
      <c r="M204" s="10">
        <f>K204/I204</f>
        <v>111.94906285787717</v>
      </c>
      <c r="N204" s="10"/>
      <c r="O204" s="10"/>
      <c r="P204" s="10"/>
      <c r="Q204" s="10"/>
      <c r="R204" s="10"/>
      <c r="S204" s="10"/>
      <c r="T204" s="72">
        <f t="shared" si="18"/>
        <v>873778995</v>
      </c>
      <c r="U204" s="72">
        <f t="shared" si="19"/>
        <v>892011495</v>
      </c>
      <c r="V204" s="51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</row>
    <row r="205" spans="1:32" ht="15">
      <c r="A205" s="73" t="s">
        <v>918</v>
      </c>
      <c r="B205" s="10">
        <v>106000</v>
      </c>
      <c r="C205" s="10">
        <v>110000</v>
      </c>
      <c r="D205" s="10">
        <v>2130000</v>
      </c>
      <c r="E205" s="10">
        <v>2300000</v>
      </c>
      <c r="F205" s="34">
        <f t="shared" si="20"/>
        <v>20.09433962264151</v>
      </c>
      <c r="G205" s="34">
        <f t="shared" si="21"/>
        <v>20.90909090909091</v>
      </c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72">
        <f t="shared" si="18"/>
        <v>2130000</v>
      </c>
      <c r="U205" s="72">
        <f t="shared" si="19"/>
        <v>2300000</v>
      </c>
      <c r="V205" s="51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</row>
    <row r="206" spans="1:32" ht="15">
      <c r="A206" s="73" t="s">
        <v>912</v>
      </c>
      <c r="B206" s="10">
        <v>4182000</v>
      </c>
      <c r="C206" s="10">
        <v>4209200</v>
      </c>
      <c r="D206" s="10">
        <v>99960000</v>
      </c>
      <c r="E206" s="10">
        <v>107780000</v>
      </c>
      <c r="F206" s="34">
        <f t="shared" si="20"/>
        <v>23.902439024390244</v>
      </c>
      <c r="G206" s="34">
        <f t="shared" si="21"/>
        <v>25.605815831987076</v>
      </c>
      <c r="H206" s="10"/>
      <c r="I206" s="10"/>
      <c r="J206" s="10"/>
      <c r="K206" s="10"/>
      <c r="L206" s="10"/>
      <c r="M206" s="10"/>
      <c r="N206" s="10">
        <v>1968000</v>
      </c>
      <c r="O206" s="10">
        <v>1980800</v>
      </c>
      <c r="P206" s="10">
        <v>47040000</v>
      </c>
      <c r="Q206" s="10">
        <v>50720000</v>
      </c>
      <c r="R206" s="10">
        <f>P206/N206</f>
        <v>23.902439024390244</v>
      </c>
      <c r="S206" s="10">
        <f>Q206/O206</f>
        <v>25.605815831987076</v>
      </c>
      <c r="T206" s="72">
        <f t="shared" si="18"/>
        <v>147000000</v>
      </c>
      <c r="U206" s="72">
        <f t="shared" si="19"/>
        <v>158500000</v>
      </c>
      <c r="V206" s="51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</row>
    <row r="207" spans="1:32" ht="15">
      <c r="A207" s="73" t="s">
        <v>539</v>
      </c>
      <c r="B207" s="10">
        <v>30000</v>
      </c>
      <c r="C207" s="10">
        <v>33000</v>
      </c>
      <c r="D207" s="10">
        <v>654000</v>
      </c>
      <c r="E207" s="10">
        <v>735000</v>
      </c>
      <c r="F207" s="34">
        <f t="shared" si="20"/>
        <v>21.8</v>
      </c>
      <c r="G207" s="34">
        <f t="shared" si="21"/>
        <v>22.272727272727273</v>
      </c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72">
        <f t="shared" si="18"/>
        <v>654000</v>
      </c>
      <c r="U207" s="72">
        <f t="shared" si="19"/>
        <v>735000</v>
      </c>
      <c r="V207" s="51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</row>
    <row r="208" spans="1:32" ht="15">
      <c r="A208" s="73" t="s">
        <v>908</v>
      </c>
      <c r="B208" s="10">
        <v>92954</v>
      </c>
      <c r="C208" s="10">
        <v>102300</v>
      </c>
      <c r="D208" s="10">
        <v>3302384</v>
      </c>
      <c r="E208" s="10">
        <v>3632600</v>
      </c>
      <c r="F208" s="34">
        <f t="shared" si="20"/>
        <v>35.527077909503625</v>
      </c>
      <c r="G208" s="34">
        <f t="shared" si="21"/>
        <v>35.50928641251222</v>
      </c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72">
        <f t="shared" si="18"/>
        <v>3302384</v>
      </c>
      <c r="U208" s="72">
        <f t="shared" si="19"/>
        <v>3632600</v>
      </c>
      <c r="V208" s="51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</row>
    <row r="209" spans="1:32" ht="15">
      <c r="A209" s="73" t="s">
        <v>919</v>
      </c>
      <c r="B209" s="10">
        <v>85960</v>
      </c>
      <c r="C209" s="10">
        <v>85960</v>
      </c>
      <c r="D209" s="10">
        <v>1500000</v>
      </c>
      <c r="E209" s="10">
        <v>1500000</v>
      </c>
      <c r="F209" s="34">
        <f t="shared" si="20"/>
        <v>17.449976733364355</v>
      </c>
      <c r="G209" s="34">
        <f t="shared" si="21"/>
        <v>17.449976733364355</v>
      </c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72">
        <f t="shared" si="18"/>
        <v>1500000</v>
      </c>
      <c r="U209" s="72">
        <f t="shared" si="19"/>
        <v>1500000</v>
      </c>
      <c r="V209" s="51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</row>
    <row r="210" spans="1:32" ht="15">
      <c r="A210" s="74" t="s">
        <v>749</v>
      </c>
      <c r="B210" s="11">
        <v>11821784</v>
      </c>
      <c r="C210" s="11">
        <v>12141784</v>
      </c>
      <c r="D210" s="11">
        <v>230435000</v>
      </c>
      <c r="E210" s="11">
        <v>235043700</v>
      </c>
      <c r="F210" s="35">
        <f t="shared" si="20"/>
        <v>19.49240486884213</v>
      </c>
      <c r="G210" s="35">
        <f t="shared" si="21"/>
        <v>19.358250813883693</v>
      </c>
      <c r="H210" s="11">
        <v>4014416</v>
      </c>
      <c r="I210" s="11">
        <v>4046912</v>
      </c>
      <c r="J210" s="11">
        <v>332013707</v>
      </c>
      <c r="K210" s="11">
        <v>345004176</v>
      </c>
      <c r="L210" s="11">
        <f>J210/H210</f>
        <v>82.70535664465267</v>
      </c>
      <c r="M210" s="11">
        <f>K210/I210</f>
        <v>85.25121771859631</v>
      </c>
      <c r="N210" s="11">
        <v>211231</v>
      </c>
      <c r="O210" s="11">
        <v>211231</v>
      </c>
      <c r="P210" s="11">
        <v>12014640</v>
      </c>
      <c r="Q210" s="11">
        <v>12254933</v>
      </c>
      <c r="R210" s="11">
        <f>P210/N210</f>
        <v>56.87915126094181</v>
      </c>
      <c r="S210" s="11">
        <f>Q210/O210</f>
        <v>58.01673523299137</v>
      </c>
      <c r="T210" s="75">
        <f t="shared" si="18"/>
        <v>574463347</v>
      </c>
      <c r="U210" s="75">
        <f t="shared" si="19"/>
        <v>592302809</v>
      </c>
      <c r="V210" s="51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</row>
    <row r="211" spans="1:32" ht="15">
      <c r="A211" s="76" t="s">
        <v>563</v>
      </c>
      <c r="B211" s="42">
        <v>1193331</v>
      </c>
      <c r="C211" s="42">
        <v>1210966</v>
      </c>
      <c r="D211" s="42">
        <v>34962110.28035251</v>
      </c>
      <c r="E211" s="42">
        <v>35710000</v>
      </c>
      <c r="F211" s="35">
        <f t="shared" si="20"/>
        <v>29.297915063257815</v>
      </c>
      <c r="G211" s="35">
        <f t="shared" si="21"/>
        <v>29.488854352640786</v>
      </c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75">
        <f t="shared" si="18"/>
        <v>34962110.28035251</v>
      </c>
      <c r="U211" s="75">
        <f t="shared" si="19"/>
        <v>35710000</v>
      </c>
      <c r="V211" s="135"/>
      <c r="W211" s="136"/>
      <c r="X211" s="136"/>
      <c r="Y211" s="136"/>
      <c r="Z211" s="136"/>
      <c r="AA211" s="136"/>
      <c r="AB211" s="136"/>
      <c r="AC211" s="136"/>
      <c r="AD211" s="136"/>
      <c r="AE211" s="136"/>
      <c r="AF211" s="136"/>
    </row>
    <row r="212" spans="1:32" ht="15">
      <c r="A212" s="76" t="s">
        <v>798</v>
      </c>
      <c r="B212" s="11"/>
      <c r="C212" s="11"/>
      <c r="D212" s="11"/>
      <c r="E212" s="11"/>
      <c r="F212" s="35"/>
      <c r="G212" s="35"/>
      <c r="H212" s="11"/>
      <c r="I212" s="11"/>
      <c r="J212" s="11"/>
      <c r="K212" s="11"/>
      <c r="L212" s="11"/>
      <c r="M212" s="11"/>
      <c r="N212" s="11">
        <v>105020</v>
      </c>
      <c r="O212" s="11">
        <v>105050</v>
      </c>
      <c r="P212" s="11">
        <v>8977000</v>
      </c>
      <c r="Q212" s="11">
        <v>9000000</v>
      </c>
      <c r="R212" s="11">
        <f>P212/N212</f>
        <v>85.4789563892592</v>
      </c>
      <c r="S212" s="11">
        <f>Q212/O212</f>
        <v>85.67348881485007</v>
      </c>
      <c r="T212" s="75">
        <f t="shared" si="18"/>
        <v>8977000</v>
      </c>
      <c r="U212" s="75">
        <f t="shared" si="19"/>
        <v>9000000</v>
      </c>
      <c r="V212" s="51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</row>
    <row r="213" spans="1:32" ht="15">
      <c r="A213" s="76" t="s">
        <v>910</v>
      </c>
      <c r="B213" s="11">
        <v>4108334</v>
      </c>
      <c r="C213" s="11">
        <v>4200000</v>
      </c>
      <c r="D213" s="11">
        <v>126265024</v>
      </c>
      <c r="E213" s="11">
        <v>130000000</v>
      </c>
      <c r="F213" s="35">
        <f t="shared" si="20"/>
        <v>30.733875093894508</v>
      </c>
      <c r="G213" s="35">
        <f t="shared" si="21"/>
        <v>30.952380952380953</v>
      </c>
      <c r="H213" s="11"/>
      <c r="I213" s="11"/>
      <c r="J213" s="11"/>
      <c r="K213" s="11"/>
      <c r="L213" s="11"/>
      <c r="M213" s="11"/>
      <c r="N213" s="11">
        <v>1991144</v>
      </c>
      <c r="O213" s="11">
        <v>2000000</v>
      </c>
      <c r="P213" s="11">
        <v>78734976</v>
      </c>
      <c r="Q213" s="11">
        <v>80000000</v>
      </c>
      <c r="R213" s="11">
        <f>P213/N213</f>
        <v>39.542582555556</v>
      </c>
      <c r="S213" s="11">
        <f>Q213/O213</f>
        <v>40</v>
      </c>
      <c r="T213" s="75">
        <f t="shared" si="18"/>
        <v>205000000</v>
      </c>
      <c r="U213" s="75">
        <f t="shared" si="19"/>
        <v>210000000</v>
      </c>
      <c r="V213" s="51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</row>
    <row r="214" spans="1:32" ht="15">
      <c r="A214" s="76" t="s">
        <v>782</v>
      </c>
      <c r="B214" s="11">
        <v>1600000</v>
      </c>
      <c r="C214" s="11">
        <v>1600000</v>
      </c>
      <c r="D214" s="11">
        <v>47476300</v>
      </c>
      <c r="E214" s="11">
        <v>47476300</v>
      </c>
      <c r="F214" s="35">
        <f t="shared" si="20"/>
        <v>29.6726875</v>
      </c>
      <c r="G214" s="35">
        <f t="shared" si="21"/>
        <v>29.6726875</v>
      </c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75">
        <f t="shared" si="18"/>
        <v>47476300</v>
      </c>
      <c r="U214" s="75">
        <f t="shared" si="19"/>
        <v>47476300</v>
      </c>
      <c r="V214" s="51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</row>
    <row r="215" spans="1:32" ht="15">
      <c r="A215" s="76" t="s">
        <v>837</v>
      </c>
      <c r="B215" s="27">
        <v>69000</v>
      </c>
      <c r="C215" s="27">
        <v>70000</v>
      </c>
      <c r="D215" s="27">
        <v>1300000</v>
      </c>
      <c r="E215" s="27">
        <v>1400000</v>
      </c>
      <c r="F215" s="35">
        <f t="shared" si="20"/>
        <v>18.840579710144926</v>
      </c>
      <c r="G215" s="35">
        <f t="shared" si="21"/>
        <v>20</v>
      </c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75">
        <f t="shared" si="18"/>
        <v>1300000</v>
      </c>
      <c r="U215" s="75">
        <f t="shared" si="19"/>
        <v>1400000</v>
      </c>
      <c r="V215" s="51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</row>
    <row r="216" spans="1:32" ht="15">
      <c r="A216" s="77" t="s">
        <v>745</v>
      </c>
      <c r="B216" s="12">
        <v>30162533</v>
      </c>
      <c r="C216" s="12">
        <v>30162553</v>
      </c>
      <c r="D216" s="12">
        <v>504675125</v>
      </c>
      <c r="E216" s="12">
        <v>519815378</v>
      </c>
      <c r="F216" s="36">
        <f t="shared" si="20"/>
        <v>16.73185488102077</v>
      </c>
      <c r="G216" s="36">
        <f t="shared" si="21"/>
        <v>17.233799075297107</v>
      </c>
      <c r="H216" s="12">
        <v>7111515</v>
      </c>
      <c r="I216" s="12">
        <v>7111515</v>
      </c>
      <c r="J216" s="12">
        <v>819747340</v>
      </c>
      <c r="K216" s="12">
        <v>844339760</v>
      </c>
      <c r="L216" s="12">
        <f>J216/H216</f>
        <v>115.2704226877114</v>
      </c>
      <c r="M216" s="12">
        <f>K216/I216</f>
        <v>118.72853534021935</v>
      </c>
      <c r="N216" s="12">
        <v>59065</v>
      </c>
      <c r="O216" s="12">
        <v>59065</v>
      </c>
      <c r="P216" s="12">
        <v>3131000</v>
      </c>
      <c r="Q216" s="12">
        <v>3287550</v>
      </c>
      <c r="R216" s="12">
        <f>P216/N216</f>
        <v>53.009396427664434</v>
      </c>
      <c r="S216" s="12">
        <f>Q216/O216</f>
        <v>55.65986624904766</v>
      </c>
      <c r="T216" s="78">
        <f t="shared" si="18"/>
        <v>1327553465</v>
      </c>
      <c r="U216" s="78">
        <f t="shared" si="19"/>
        <v>1367442688</v>
      </c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</row>
    <row r="217" spans="1:32" ht="15">
      <c r="A217" s="79" t="s">
        <v>581</v>
      </c>
      <c r="B217" s="13">
        <v>1160</v>
      </c>
      <c r="C217" s="13">
        <v>1215</v>
      </c>
      <c r="D217" s="13">
        <v>24060</v>
      </c>
      <c r="E217" s="13">
        <v>25263</v>
      </c>
      <c r="F217" s="36">
        <f t="shared" si="20"/>
        <v>20.74137931034483</v>
      </c>
      <c r="G217" s="36">
        <f t="shared" si="21"/>
        <v>20.79259259259259</v>
      </c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78">
        <f t="shared" si="18"/>
        <v>24060</v>
      </c>
      <c r="U217" s="78">
        <f t="shared" si="19"/>
        <v>25263</v>
      </c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</row>
    <row r="218" spans="1:32" ht="15">
      <c r="A218" s="79" t="s">
        <v>73</v>
      </c>
      <c r="B218" s="12">
        <v>7338</v>
      </c>
      <c r="C218" s="12">
        <v>7338</v>
      </c>
      <c r="D218" s="12">
        <v>190000</v>
      </c>
      <c r="E218" s="12">
        <v>209000</v>
      </c>
      <c r="F218" s="36">
        <f t="shared" si="20"/>
        <v>25.892613791223766</v>
      </c>
      <c r="G218" s="36">
        <f t="shared" si="21"/>
        <v>28.481875170346143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78">
        <f t="shared" si="18"/>
        <v>190000</v>
      </c>
      <c r="U218" s="78">
        <f t="shared" si="19"/>
        <v>209000</v>
      </c>
      <c r="V218" s="51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</row>
    <row r="219" spans="1:32" ht="15">
      <c r="A219" s="79" t="s">
        <v>390</v>
      </c>
      <c r="B219" s="12">
        <v>464</v>
      </c>
      <c r="C219" s="12">
        <v>464</v>
      </c>
      <c r="D219" s="12">
        <v>10096</v>
      </c>
      <c r="E219" s="12">
        <v>11500</v>
      </c>
      <c r="F219" s="36">
        <f t="shared" si="20"/>
        <v>21.75862068965517</v>
      </c>
      <c r="G219" s="36">
        <f t="shared" si="21"/>
        <v>24.78448275862069</v>
      </c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78">
        <f t="shared" si="18"/>
        <v>10096</v>
      </c>
      <c r="U219" s="78">
        <f t="shared" si="19"/>
        <v>11500</v>
      </c>
      <c r="V219" s="51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</row>
    <row r="220" spans="1:32" ht="15">
      <c r="A220" s="79" t="s">
        <v>690</v>
      </c>
      <c r="B220" s="12">
        <v>506</v>
      </c>
      <c r="C220" s="12">
        <v>504</v>
      </c>
      <c r="D220" s="12">
        <v>33000</v>
      </c>
      <c r="E220" s="12">
        <v>33000</v>
      </c>
      <c r="F220" s="36">
        <f t="shared" si="20"/>
        <v>65.21739130434783</v>
      </c>
      <c r="G220" s="36">
        <f t="shared" si="21"/>
        <v>65.47619047619048</v>
      </c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78">
        <f t="shared" si="18"/>
        <v>33000</v>
      </c>
      <c r="U220" s="78">
        <f t="shared" si="19"/>
        <v>33000</v>
      </c>
      <c r="V220" s="51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</row>
    <row r="221" spans="1:32" ht="15">
      <c r="A221" s="79" t="s">
        <v>64</v>
      </c>
      <c r="B221" s="12">
        <v>81136</v>
      </c>
      <c r="C221" s="12">
        <v>81136</v>
      </c>
      <c r="D221" s="12">
        <v>1925311</v>
      </c>
      <c r="E221" s="12">
        <v>2060083</v>
      </c>
      <c r="F221" s="36">
        <f t="shared" si="20"/>
        <v>23.72942959968448</v>
      </c>
      <c r="G221" s="36">
        <f t="shared" si="21"/>
        <v>25.390492506408993</v>
      </c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78">
        <f t="shared" si="18"/>
        <v>1925311</v>
      </c>
      <c r="U221" s="78">
        <f t="shared" si="19"/>
        <v>2060083</v>
      </c>
      <c r="V221" s="51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</row>
    <row r="222" spans="1:32" ht="15">
      <c r="A222" s="79" t="s">
        <v>940</v>
      </c>
      <c r="B222" s="12">
        <v>9165</v>
      </c>
      <c r="C222" s="12">
        <v>9226</v>
      </c>
      <c r="D222" s="12">
        <v>162479</v>
      </c>
      <c r="E222" s="12">
        <v>173000</v>
      </c>
      <c r="F222" s="36">
        <f t="shared" si="20"/>
        <v>17.72820512820513</v>
      </c>
      <c r="G222" s="36">
        <f t="shared" si="21"/>
        <v>18.75135486668112</v>
      </c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78">
        <f t="shared" si="18"/>
        <v>162479</v>
      </c>
      <c r="U222" s="78">
        <f t="shared" si="19"/>
        <v>173000</v>
      </c>
      <c r="V222" s="51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</row>
    <row r="223" spans="1:32" ht="14.25">
      <c r="A223" s="79" t="s">
        <v>646</v>
      </c>
      <c r="B223" s="12">
        <v>21000</v>
      </c>
      <c r="C223" s="12">
        <v>22000</v>
      </c>
      <c r="D223" s="12">
        <v>69132</v>
      </c>
      <c r="E223" s="12">
        <v>72589</v>
      </c>
      <c r="F223" s="36">
        <f t="shared" si="20"/>
        <v>3.292</v>
      </c>
      <c r="G223" s="36">
        <f t="shared" si="21"/>
        <v>3.2995</v>
      </c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78">
        <f t="shared" si="18"/>
        <v>69132</v>
      </c>
      <c r="U223" s="78">
        <f t="shared" si="19"/>
        <v>72589</v>
      </c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</row>
    <row r="224" spans="1:32" ht="15">
      <c r="A224" s="79" t="s">
        <v>892</v>
      </c>
      <c r="B224" s="12">
        <v>735</v>
      </c>
      <c r="C224" s="12">
        <v>735</v>
      </c>
      <c r="D224" s="12">
        <v>24064</v>
      </c>
      <c r="E224" s="12">
        <v>25000</v>
      </c>
      <c r="F224" s="36">
        <f t="shared" si="20"/>
        <v>32.74013605442177</v>
      </c>
      <c r="G224" s="36">
        <f t="shared" si="21"/>
        <v>34.01360544217687</v>
      </c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78">
        <f t="shared" si="18"/>
        <v>24064</v>
      </c>
      <c r="U224" s="78">
        <f t="shared" si="19"/>
        <v>25000</v>
      </c>
      <c r="V224" s="51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</row>
    <row r="225" spans="1:32" ht="14.25">
      <c r="A225" s="79" t="s">
        <v>20</v>
      </c>
      <c r="B225" s="14">
        <v>205780</v>
      </c>
      <c r="C225" s="14">
        <v>205780</v>
      </c>
      <c r="D225" s="14">
        <v>2670834</v>
      </c>
      <c r="E225" s="14">
        <v>2804376</v>
      </c>
      <c r="F225" s="36">
        <f t="shared" si="20"/>
        <v>12.979074740013607</v>
      </c>
      <c r="G225" s="36">
        <f t="shared" si="21"/>
        <v>13.628029934881912</v>
      </c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78">
        <f t="shared" si="18"/>
        <v>2670834</v>
      </c>
      <c r="U225" s="78">
        <f t="shared" si="19"/>
        <v>2804376</v>
      </c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</row>
    <row r="226" spans="1:32" ht="15">
      <c r="A226" s="79" t="s">
        <v>824</v>
      </c>
      <c r="B226" s="12">
        <v>10746</v>
      </c>
      <c r="C226" s="12">
        <v>10746</v>
      </c>
      <c r="D226" s="12">
        <v>221600</v>
      </c>
      <c r="E226" s="12">
        <v>228200</v>
      </c>
      <c r="F226" s="36">
        <f t="shared" si="20"/>
        <v>20.621626651777405</v>
      </c>
      <c r="G226" s="36">
        <f t="shared" si="21"/>
        <v>21.2358086729946</v>
      </c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78">
        <f t="shared" si="18"/>
        <v>221600</v>
      </c>
      <c r="U226" s="78">
        <f t="shared" si="19"/>
        <v>228200</v>
      </c>
      <c r="V226" s="51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</row>
    <row r="227" spans="1:32" ht="15">
      <c r="A227" s="79" t="s">
        <v>353</v>
      </c>
      <c r="B227" s="12">
        <v>4899</v>
      </c>
      <c r="C227" s="12">
        <v>4899</v>
      </c>
      <c r="D227" s="12">
        <v>112000</v>
      </c>
      <c r="E227" s="12">
        <v>116000</v>
      </c>
      <c r="F227" s="36">
        <f t="shared" si="20"/>
        <v>22.861808532353542</v>
      </c>
      <c r="G227" s="36">
        <f t="shared" si="21"/>
        <v>23.67830169422331</v>
      </c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78">
        <f t="shared" si="18"/>
        <v>112000</v>
      </c>
      <c r="U227" s="78">
        <f t="shared" si="19"/>
        <v>116000</v>
      </c>
      <c r="V227" s="51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</row>
    <row r="228" spans="1:32" ht="15">
      <c r="A228" s="79" t="s">
        <v>336</v>
      </c>
      <c r="B228" s="12">
        <v>134932</v>
      </c>
      <c r="C228" s="12">
        <v>134932</v>
      </c>
      <c r="D228" s="12">
        <v>3011341</v>
      </c>
      <c r="E228" s="12">
        <v>3011341</v>
      </c>
      <c r="F228" s="36">
        <f t="shared" si="20"/>
        <v>22.317471022440934</v>
      </c>
      <c r="G228" s="36">
        <f t="shared" si="21"/>
        <v>22.317471022440934</v>
      </c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78">
        <f t="shared" si="18"/>
        <v>3011341</v>
      </c>
      <c r="U228" s="78">
        <f t="shared" si="19"/>
        <v>3011341</v>
      </c>
      <c r="V228" s="51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</row>
    <row r="229" spans="1:32" ht="15">
      <c r="A229" s="79" t="s">
        <v>693</v>
      </c>
      <c r="B229" s="12">
        <v>10416</v>
      </c>
      <c r="C229" s="12">
        <v>10602</v>
      </c>
      <c r="D229" s="12">
        <v>102000</v>
      </c>
      <c r="E229" s="12">
        <v>102000</v>
      </c>
      <c r="F229" s="36">
        <f t="shared" si="20"/>
        <v>9.7926267281106</v>
      </c>
      <c r="G229" s="36">
        <f t="shared" si="21"/>
        <v>9.620826259196377</v>
      </c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78">
        <f t="shared" si="18"/>
        <v>102000</v>
      </c>
      <c r="U229" s="78">
        <f t="shared" si="19"/>
        <v>102000</v>
      </c>
      <c r="V229" s="51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</row>
    <row r="230" spans="1:32" ht="15">
      <c r="A230" s="79" t="s">
        <v>623</v>
      </c>
      <c r="B230" s="12">
        <v>538</v>
      </c>
      <c r="C230" s="12">
        <v>564</v>
      </c>
      <c r="D230" s="12">
        <v>11172</v>
      </c>
      <c r="E230" s="12">
        <v>11731</v>
      </c>
      <c r="F230" s="36">
        <f t="shared" si="20"/>
        <v>20.765799256505577</v>
      </c>
      <c r="G230" s="36">
        <f t="shared" si="21"/>
        <v>20.79964539007092</v>
      </c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78">
        <f t="shared" si="18"/>
        <v>11172</v>
      </c>
      <c r="U230" s="78">
        <f t="shared" si="19"/>
        <v>11731</v>
      </c>
      <c r="V230" s="51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</row>
    <row r="231" spans="1:32" ht="15">
      <c r="A231" s="79" t="s">
        <v>894</v>
      </c>
      <c r="B231" s="12"/>
      <c r="C231" s="12"/>
      <c r="D231" s="12"/>
      <c r="E231" s="12"/>
      <c r="F231" s="36"/>
      <c r="G231" s="36"/>
      <c r="H231" s="12"/>
      <c r="I231" s="12"/>
      <c r="J231" s="12"/>
      <c r="K231" s="12"/>
      <c r="L231" s="12"/>
      <c r="M231" s="12"/>
      <c r="N231" s="12">
        <v>908</v>
      </c>
      <c r="O231" s="12"/>
      <c r="P231" s="12">
        <v>53098</v>
      </c>
      <c r="Q231" s="12"/>
      <c r="R231" s="12">
        <f>P231/N231</f>
        <v>58.47797356828194</v>
      </c>
      <c r="S231" s="12"/>
      <c r="T231" s="78">
        <f t="shared" si="18"/>
        <v>53098</v>
      </c>
      <c r="U231" s="78"/>
      <c r="V231" s="51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</row>
    <row r="232" spans="1:32" ht="15">
      <c r="A232" s="79" t="s">
        <v>420</v>
      </c>
      <c r="B232" s="12">
        <v>19356</v>
      </c>
      <c r="C232" s="12">
        <v>19350</v>
      </c>
      <c r="D232" s="12">
        <v>203000</v>
      </c>
      <c r="E232" s="12">
        <v>200000</v>
      </c>
      <c r="F232" s="36">
        <f t="shared" si="20"/>
        <v>10.487704071089068</v>
      </c>
      <c r="G232" s="36">
        <f t="shared" si="21"/>
        <v>10.335917312661499</v>
      </c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78">
        <f t="shared" si="18"/>
        <v>203000</v>
      </c>
      <c r="U232" s="78">
        <f aca="true" t="shared" si="22" ref="U232:U240">SUM(K232,Q232,E232)</f>
        <v>200000</v>
      </c>
      <c r="V232" s="51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</row>
    <row r="233" spans="1:32" ht="15">
      <c r="A233" s="79" t="s">
        <v>858</v>
      </c>
      <c r="B233" s="12">
        <v>328138</v>
      </c>
      <c r="C233" s="12">
        <v>328138</v>
      </c>
      <c r="D233" s="12">
        <v>5438000</v>
      </c>
      <c r="E233" s="12">
        <v>5710000</v>
      </c>
      <c r="F233" s="36">
        <f t="shared" si="20"/>
        <v>16.57229580237583</v>
      </c>
      <c r="G233" s="36">
        <f t="shared" si="21"/>
        <v>17.401215342325486</v>
      </c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78">
        <f t="shared" si="18"/>
        <v>5438000</v>
      </c>
      <c r="U233" s="78">
        <f t="shared" si="22"/>
        <v>5710000</v>
      </c>
      <c r="V233" s="51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</row>
    <row r="234" spans="1:32" ht="15">
      <c r="A234" s="79" t="s">
        <v>339</v>
      </c>
      <c r="B234" s="12">
        <v>2450</v>
      </c>
      <c r="C234" s="12">
        <v>2500</v>
      </c>
      <c r="D234" s="12">
        <v>35489</v>
      </c>
      <c r="E234" s="12">
        <v>36000</v>
      </c>
      <c r="F234" s="36">
        <f t="shared" si="20"/>
        <v>14.48530612244898</v>
      </c>
      <c r="G234" s="36">
        <f t="shared" si="21"/>
        <v>14.4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78">
        <f t="shared" si="18"/>
        <v>35489</v>
      </c>
      <c r="U234" s="78">
        <f t="shared" si="22"/>
        <v>36000</v>
      </c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</row>
    <row r="235" spans="1:32" ht="15">
      <c r="A235" s="79" t="s">
        <v>902</v>
      </c>
      <c r="B235" s="12">
        <v>11991</v>
      </c>
      <c r="C235" s="12">
        <v>11991</v>
      </c>
      <c r="D235" s="12">
        <v>63121</v>
      </c>
      <c r="E235" s="12">
        <v>63121</v>
      </c>
      <c r="F235" s="36">
        <f t="shared" si="20"/>
        <v>5.264031356850971</v>
      </c>
      <c r="G235" s="36">
        <f t="shared" si="21"/>
        <v>5.264031356850971</v>
      </c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78">
        <f t="shared" si="18"/>
        <v>63121</v>
      </c>
      <c r="U235" s="78">
        <f t="shared" si="22"/>
        <v>63121</v>
      </c>
      <c r="V235" s="51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</row>
    <row r="236" spans="1:32" ht="15">
      <c r="A236" s="79" t="s">
        <v>645</v>
      </c>
      <c r="B236" s="12">
        <v>9844</v>
      </c>
      <c r="C236" s="12">
        <v>9895</v>
      </c>
      <c r="D236" s="12">
        <v>239615</v>
      </c>
      <c r="E236" s="12">
        <v>263580</v>
      </c>
      <c r="F236" s="36">
        <f t="shared" si="20"/>
        <v>24.34122308004876</v>
      </c>
      <c r="G236" s="36">
        <f t="shared" si="21"/>
        <v>26.637695805962608</v>
      </c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78">
        <f t="shared" si="18"/>
        <v>239615</v>
      </c>
      <c r="U236" s="78">
        <f t="shared" si="22"/>
        <v>263580</v>
      </c>
      <c r="V236" s="51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</row>
    <row r="237" spans="1:32" ht="15">
      <c r="A237" s="79" t="s">
        <v>372</v>
      </c>
      <c r="B237" s="12">
        <v>3062765</v>
      </c>
      <c r="C237" s="12">
        <v>3062765</v>
      </c>
      <c r="D237" s="12">
        <v>142000</v>
      </c>
      <c r="E237" s="12">
        <v>142000</v>
      </c>
      <c r="F237" s="36">
        <f t="shared" si="20"/>
        <v>0.04636333509100437</v>
      </c>
      <c r="G237" s="36">
        <f t="shared" si="21"/>
        <v>0.04636333509100437</v>
      </c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78">
        <f t="shared" si="18"/>
        <v>142000</v>
      </c>
      <c r="U237" s="78">
        <f t="shared" si="22"/>
        <v>142000</v>
      </c>
      <c r="V237" s="51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</row>
    <row r="238" spans="1:32" ht="15">
      <c r="A238" s="79" t="s">
        <v>591</v>
      </c>
      <c r="B238" s="12">
        <v>15612</v>
      </c>
      <c r="C238" s="12">
        <v>15612</v>
      </c>
      <c r="D238" s="12">
        <v>145922</v>
      </c>
      <c r="E238" s="12">
        <v>155000</v>
      </c>
      <c r="F238" s="36">
        <f t="shared" si="20"/>
        <v>9.34678452472457</v>
      </c>
      <c r="G238" s="36">
        <f t="shared" si="21"/>
        <v>9.928260312580067</v>
      </c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78">
        <f t="shared" si="18"/>
        <v>145922</v>
      </c>
      <c r="U238" s="78">
        <f t="shared" si="22"/>
        <v>155000</v>
      </c>
      <c r="V238" s="51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</row>
    <row r="239" spans="1:32" ht="15">
      <c r="A239" s="79" t="s">
        <v>381</v>
      </c>
      <c r="B239" s="12">
        <v>7250</v>
      </c>
      <c r="C239" s="12">
        <v>7250</v>
      </c>
      <c r="D239" s="12">
        <v>134017</v>
      </c>
      <c r="E239" s="12">
        <v>134017</v>
      </c>
      <c r="F239" s="36">
        <f t="shared" si="20"/>
        <v>18.48510344827586</v>
      </c>
      <c r="G239" s="36">
        <f t="shared" si="21"/>
        <v>18.48510344827586</v>
      </c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78">
        <f t="shared" si="18"/>
        <v>134017</v>
      </c>
      <c r="U239" s="78">
        <f t="shared" si="22"/>
        <v>134017</v>
      </c>
      <c r="V239" s="51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</row>
    <row r="240" spans="1:32" ht="15">
      <c r="A240" s="79" t="s">
        <v>70</v>
      </c>
      <c r="B240" s="12">
        <v>5144</v>
      </c>
      <c r="C240" s="12">
        <v>5144</v>
      </c>
      <c r="D240" s="12">
        <v>133548</v>
      </c>
      <c r="E240" s="12">
        <v>133548</v>
      </c>
      <c r="F240" s="36">
        <f t="shared" si="20"/>
        <v>25.96189735614308</v>
      </c>
      <c r="G240" s="36">
        <f t="shared" si="21"/>
        <v>25.96189735614308</v>
      </c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78">
        <f t="shared" si="18"/>
        <v>133548</v>
      </c>
      <c r="U240" s="78">
        <f t="shared" si="22"/>
        <v>133548</v>
      </c>
      <c r="V240" s="51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</row>
    <row r="241" spans="1:32" ht="15">
      <c r="A241" s="79" t="s">
        <v>132</v>
      </c>
      <c r="B241" s="12"/>
      <c r="C241" s="12"/>
      <c r="D241" s="12">
        <v>97000</v>
      </c>
      <c r="E241" s="12"/>
      <c r="F241" s="36"/>
      <c r="G241" s="36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78">
        <f t="shared" si="18"/>
        <v>97000</v>
      </c>
      <c r="U241" s="78"/>
      <c r="V241" s="51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</row>
    <row r="242" spans="1:32" ht="15">
      <c r="A242" s="79" t="s">
        <v>794</v>
      </c>
      <c r="B242" s="12">
        <v>6900</v>
      </c>
      <c r="C242" s="12">
        <v>6900</v>
      </c>
      <c r="D242" s="12">
        <v>8448</v>
      </c>
      <c r="E242" s="12">
        <v>8500</v>
      </c>
      <c r="F242" s="36">
        <f t="shared" si="20"/>
        <v>1.2243478260869565</v>
      </c>
      <c r="G242" s="36">
        <f t="shared" si="21"/>
        <v>1.2318840579710144</v>
      </c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78">
        <f t="shared" si="18"/>
        <v>8448</v>
      </c>
      <c r="U242" s="78">
        <f>SUM(K242,Q242,E242)</f>
        <v>8500</v>
      </c>
      <c r="V242" s="51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</row>
    <row r="243" spans="1:32" ht="15">
      <c r="A243" s="79" t="s">
        <v>352</v>
      </c>
      <c r="B243" s="12">
        <v>2236</v>
      </c>
      <c r="C243" s="12">
        <v>2343</v>
      </c>
      <c r="D243" s="12">
        <v>46404</v>
      </c>
      <c r="E243" s="12">
        <v>48724</v>
      </c>
      <c r="F243" s="36">
        <f t="shared" si="20"/>
        <v>20.753130590339893</v>
      </c>
      <c r="G243" s="36">
        <f t="shared" si="21"/>
        <v>20.79556124626547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78">
        <f t="shared" si="18"/>
        <v>46404</v>
      </c>
      <c r="U243" s="78">
        <f>SUM(K243,Q243,E243)</f>
        <v>48724</v>
      </c>
      <c r="V243" s="51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</row>
    <row r="244" spans="1:32" ht="15">
      <c r="A244" s="79" t="s">
        <v>29</v>
      </c>
      <c r="B244" s="12">
        <v>7157</v>
      </c>
      <c r="C244" s="12">
        <v>7157</v>
      </c>
      <c r="D244" s="12">
        <v>143100</v>
      </c>
      <c r="E244" s="12">
        <v>143100</v>
      </c>
      <c r="F244" s="36">
        <f t="shared" si="20"/>
        <v>19.994411066089143</v>
      </c>
      <c r="G244" s="36">
        <f t="shared" si="21"/>
        <v>19.994411066089143</v>
      </c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78">
        <f t="shared" si="18"/>
        <v>143100</v>
      </c>
      <c r="U244" s="78">
        <f>SUM(K244,Q244,E244)</f>
        <v>143100</v>
      </c>
      <c r="V244" s="51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</row>
    <row r="245" spans="1:32" ht="15">
      <c r="A245" s="79" t="s">
        <v>916</v>
      </c>
      <c r="B245" s="12">
        <v>1611043</v>
      </c>
      <c r="C245" s="12">
        <v>1611043</v>
      </c>
      <c r="D245" s="47">
        <v>67864000</v>
      </c>
      <c r="E245" s="47">
        <v>65864000</v>
      </c>
      <c r="F245" s="36">
        <f t="shared" si="20"/>
        <v>42.124263598178324</v>
      </c>
      <c r="G245" s="36">
        <f t="shared" si="21"/>
        <v>40.88283180523425</v>
      </c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78">
        <f t="shared" si="18"/>
        <v>67864000</v>
      </c>
      <c r="U245" s="78">
        <f>SUM(K245,Q245,E245)</f>
        <v>65864000</v>
      </c>
      <c r="V245" s="51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</row>
    <row r="246" spans="1:32" ht="15">
      <c r="A246" s="79" t="s">
        <v>818</v>
      </c>
      <c r="B246" s="12">
        <v>8948</v>
      </c>
      <c r="C246" s="12">
        <v>8948</v>
      </c>
      <c r="D246" s="12">
        <v>292600</v>
      </c>
      <c r="E246" s="12">
        <v>340000</v>
      </c>
      <c r="F246" s="36">
        <f t="shared" si="20"/>
        <v>32.70004470272686</v>
      </c>
      <c r="G246" s="36">
        <f t="shared" si="21"/>
        <v>37.99731783638802</v>
      </c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78">
        <f t="shared" si="18"/>
        <v>292600</v>
      </c>
      <c r="U246" s="78">
        <f>SUM(K246,Q246,E246)</f>
        <v>340000</v>
      </c>
      <c r="V246" s="51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</row>
    <row r="247" spans="1:32" ht="15">
      <c r="A247" s="79" t="s">
        <v>104</v>
      </c>
      <c r="B247" s="12">
        <v>17832449</v>
      </c>
      <c r="C247" s="12"/>
      <c r="D247" s="12">
        <v>86146</v>
      </c>
      <c r="E247" s="12"/>
      <c r="F247" s="110">
        <f t="shared" si="20"/>
        <v>0.004830856378728463</v>
      </c>
      <c r="G247" s="36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78">
        <f t="shared" si="18"/>
        <v>86146</v>
      </c>
      <c r="U247" s="78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</row>
    <row r="248" spans="1:32" ht="15">
      <c r="A248" s="79" t="s">
        <v>854</v>
      </c>
      <c r="B248" s="12">
        <v>2572785</v>
      </c>
      <c r="C248" s="12">
        <v>2573000</v>
      </c>
      <c r="D248" s="12">
        <v>53840472</v>
      </c>
      <c r="E248" s="12">
        <v>55500000</v>
      </c>
      <c r="F248" s="36">
        <f t="shared" si="20"/>
        <v>20.926922381776947</v>
      </c>
      <c r="G248" s="36">
        <f t="shared" si="21"/>
        <v>21.57015157403809</v>
      </c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78">
        <f t="shared" si="18"/>
        <v>53840472</v>
      </c>
      <c r="U248" s="78">
        <f>SUM(K248,Q248,E248)</f>
        <v>55500000</v>
      </c>
      <c r="V248" s="51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</row>
    <row r="249" spans="1:32" ht="15">
      <c r="A249" s="79" t="s">
        <v>783</v>
      </c>
      <c r="B249" s="12">
        <v>1455</v>
      </c>
      <c r="C249" s="12">
        <v>1455</v>
      </c>
      <c r="D249" s="12">
        <v>47675</v>
      </c>
      <c r="E249" s="12">
        <v>47675</v>
      </c>
      <c r="F249" s="36">
        <f t="shared" si="20"/>
        <v>32.766323024054984</v>
      </c>
      <c r="G249" s="36">
        <f t="shared" si="21"/>
        <v>32.766323024054984</v>
      </c>
      <c r="H249" s="12" t="s">
        <v>784</v>
      </c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78">
        <f t="shared" si="18"/>
        <v>47675</v>
      </c>
      <c r="U249" s="78">
        <f>SUM(K249,Q249,E249)</f>
        <v>47675</v>
      </c>
      <c r="V249" s="51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</row>
    <row r="250" spans="1:32" ht="16.5" customHeight="1">
      <c r="A250" s="79" t="s">
        <v>342</v>
      </c>
      <c r="B250" s="12">
        <v>2010</v>
      </c>
      <c r="C250" s="12">
        <v>2010</v>
      </c>
      <c r="D250" s="12">
        <v>56262</v>
      </c>
      <c r="E250" s="12">
        <v>60000</v>
      </c>
      <c r="F250" s="36">
        <f t="shared" si="20"/>
        <v>27.991044776119402</v>
      </c>
      <c r="G250" s="36">
        <f t="shared" si="21"/>
        <v>29.850746268656717</v>
      </c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78">
        <f t="shared" si="18"/>
        <v>56262</v>
      </c>
      <c r="U250" s="78">
        <f>SUM(K250,Q250,E250)</f>
        <v>60000</v>
      </c>
      <c r="V250" s="51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</row>
    <row r="251" spans="1:32" ht="16.5" customHeight="1">
      <c r="A251" s="79" t="s">
        <v>656</v>
      </c>
      <c r="B251" s="12">
        <v>267546</v>
      </c>
      <c r="C251" s="12">
        <v>267546</v>
      </c>
      <c r="D251" s="12">
        <v>5682765</v>
      </c>
      <c r="E251" s="12">
        <v>6100000</v>
      </c>
      <c r="F251" s="36">
        <f t="shared" si="20"/>
        <v>21.240328765894464</v>
      </c>
      <c r="G251" s="36">
        <f t="shared" si="21"/>
        <v>22.79981760145919</v>
      </c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78">
        <f t="shared" si="18"/>
        <v>5682765</v>
      </c>
      <c r="U251" s="78">
        <f>SUM(K251,Q251,E251)</f>
        <v>6100000</v>
      </c>
      <c r="V251" s="51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</row>
    <row r="252" spans="1:32" ht="16.5" customHeight="1">
      <c r="A252" s="79" t="s">
        <v>702</v>
      </c>
      <c r="B252" s="12"/>
      <c r="C252" s="12"/>
      <c r="D252" s="12">
        <v>76137</v>
      </c>
      <c r="E252" s="12" t="s">
        <v>51</v>
      </c>
      <c r="F252" s="36"/>
      <c r="G252" s="36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78">
        <f t="shared" si="18"/>
        <v>76137</v>
      </c>
      <c r="U252" s="78"/>
      <c r="V252" s="51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</row>
    <row r="253" spans="1:32" ht="15">
      <c r="A253" s="79" t="s">
        <v>588</v>
      </c>
      <c r="B253" s="12">
        <v>7098</v>
      </c>
      <c r="C253" s="12">
        <v>7098</v>
      </c>
      <c r="D253" s="12">
        <v>68885</v>
      </c>
      <c r="E253" s="12">
        <v>68885</v>
      </c>
      <c r="F253" s="36">
        <f t="shared" si="20"/>
        <v>9.704846435615666</v>
      </c>
      <c r="G253" s="36">
        <f t="shared" si="21"/>
        <v>9.704846435615666</v>
      </c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78">
        <f t="shared" si="18"/>
        <v>68885</v>
      </c>
      <c r="U253" s="78">
        <f aca="true" t="shared" si="23" ref="U253:U261">SUM(K253,Q253,E253)</f>
        <v>68885</v>
      </c>
      <c r="V253" s="51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</row>
    <row r="254" spans="1:32" ht="15">
      <c r="A254" s="79" t="s">
        <v>705</v>
      </c>
      <c r="B254" s="14">
        <v>2764</v>
      </c>
      <c r="C254" s="14">
        <v>2895</v>
      </c>
      <c r="D254" s="14">
        <v>57344</v>
      </c>
      <c r="E254" s="14">
        <v>60211</v>
      </c>
      <c r="F254" s="36">
        <f t="shared" si="20"/>
        <v>20.746743849493487</v>
      </c>
      <c r="G254" s="36">
        <f t="shared" si="21"/>
        <v>20.798272884283246</v>
      </c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78">
        <f aca="true" t="shared" si="24" ref="T254:T317">SUM(J254,P254,D254)</f>
        <v>57344</v>
      </c>
      <c r="U254" s="78">
        <f t="shared" si="23"/>
        <v>60211</v>
      </c>
      <c r="V254" s="68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</row>
    <row r="255" spans="1:32" ht="15">
      <c r="A255" s="79" t="s">
        <v>84</v>
      </c>
      <c r="B255" s="12">
        <v>1395</v>
      </c>
      <c r="C255" s="12">
        <v>1395</v>
      </c>
      <c r="D255" s="12">
        <v>36366</v>
      </c>
      <c r="E255" s="12">
        <v>36366</v>
      </c>
      <c r="F255" s="36">
        <f t="shared" si="20"/>
        <v>26.068817204301077</v>
      </c>
      <c r="G255" s="36">
        <f t="shared" si="21"/>
        <v>26.068817204301077</v>
      </c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78">
        <f t="shared" si="24"/>
        <v>36366</v>
      </c>
      <c r="U255" s="78">
        <f t="shared" si="23"/>
        <v>36366</v>
      </c>
      <c r="V255" s="51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</row>
    <row r="256" spans="1:32" ht="14.25">
      <c r="A256" s="79" t="s">
        <v>786</v>
      </c>
      <c r="B256" s="12">
        <v>672</v>
      </c>
      <c r="C256" s="12">
        <v>672</v>
      </c>
      <c r="D256" s="12">
        <v>19296</v>
      </c>
      <c r="E256" s="12">
        <v>19296</v>
      </c>
      <c r="F256" s="36">
        <f t="shared" si="20"/>
        <v>28.714285714285715</v>
      </c>
      <c r="G256" s="36">
        <f t="shared" si="21"/>
        <v>28.714285714285715</v>
      </c>
      <c r="H256" s="12"/>
      <c r="I256" s="12"/>
      <c r="J256" s="12"/>
      <c r="K256" s="12"/>
      <c r="L256" s="12"/>
      <c r="M256" s="12"/>
      <c r="N256" s="12">
        <v>1124</v>
      </c>
      <c r="O256" s="12">
        <v>1124</v>
      </c>
      <c r="P256" s="12">
        <v>65740</v>
      </c>
      <c r="Q256" s="12">
        <v>65740</v>
      </c>
      <c r="R256" s="12">
        <f>P256/N256</f>
        <v>58.487544483985765</v>
      </c>
      <c r="S256" s="12">
        <f>Q256/O256</f>
        <v>58.487544483985765</v>
      </c>
      <c r="T256" s="78">
        <f t="shared" si="24"/>
        <v>85036</v>
      </c>
      <c r="U256" s="78">
        <f t="shared" si="23"/>
        <v>85036</v>
      </c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</row>
    <row r="257" spans="1:32" ht="15">
      <c r="A257" s="79" t="s">
        <v>396</v>
      </c>
      <c r="B257" s="12">
        <v>860244</v>
      </c>
      <c r="C257" s="12"/>
      <c r="D257" s="12">
        <v>60000</v>
      </c>
      <c r="E257" s="12">
        <v>60000</v>
      </c>
      <c r="F257" s="36">
        <f t="shared" si="20"/>
        <v>0.06974765299147684</v>
      </c>
      <c r="G257" s="36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78">
        <f t="shared" si="24"/>
        <v>60000</v>
      </c>
      <c r="U257" s="78">
        <f t="shared" si="23"/>
        <v>60000</v>
      </c>
      <c r="V257" s="51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</row>
    <row r="258" spans="1:32" ht="15">
      <c r="A258" s="79" t="s">
        <v>440</v>
      </c>
      <c r="B258" s="12">
        <v>1402</v>
      </c>
      <c r="C258" s="12">
        <v>1469</v>
      </c>
      <c r="D258" s="12">
        <v>29096</v>
      </c>
      <c r="E258" s="12">
        <v>30551</v>
      </c>
      <c r="F258" s="36">
        <f t="shared" si="20"/>
        <v>20.75320970042796</v>
      </c>
      <c r="G258" s="36">
        <f t="shared" si="21"/>
        <v>20.79714091218516</v>
      </c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78">
        <f t="shared" si="24"/>
        <v>29096</v>
      </c>
      <c r="U258" s="78">
        <f t="shared" si="23"/>
        <v>30551</v>
      </c>
      <c r="V258" s="51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</row>
    <row r="259" spans="1:32" ht="15">
      <c r="A259" s="79" t="s">
        <v>427</v>
      </c>
      <c r="B259" s="12">
        <v>108251</v>
      </c>
      <c r="C259" s="12">
        <v>108251</v>
      </c>
      <c r="D259" s="12">
        <v>2432974</v>
      </c>
      <c r="E259" s="12">
        <v>2432974</v>
      </c>
      <c r="F259" s="36">
        <f t="shared" si="20"/>
        <v>22.475302768565648</v>
      </c>
      <c r="G259" s="36">
        <f t="shared" si="21"/>
        <v>22.475302768565648</v>
      </c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78">
        <f t="shared" si="24"/>
        <v>2432974</v>
      </c>
      <c r="U259" s="78">
        <f t="shared" si="23"/>
        <v>2432974</v>
      </c>
      <c r="V259" s="51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</row>
    <row r="260" spans="1:32" ht="15">
      <c r="A260" s="79" t="s">
        <v>830</v>
      </c>
      <c r="B260" s="12"/>
      <c r="C260" s="12"/>
      <c r="D260" s="12">
        <v>46000</v>
      </c>
      <c r="E260" s="12">
        <v>46000</v>
      </c>
      <c r="F260" s="36"/>
      <c r="G260" s="36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78">
        <f t="shared" si="24"/>
        <v>46000</v>
      </c>
      <c r="U260" s="78">
        <f t="shared" si="23"/>
        <v>46000</v>
      </c>
      <c r="V260" s="51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</row>
    <row r="261" spans="1:32" ht="15">
      <c r="A261" s="79" t="s">
        <v>596</v>
      </c>
      <c r="B261" s="12">
        <v>3186</v>
      </c>
      <c r="C261" s="12">
        <v>3337</v>
      </c>
      <c r="D261" s="12">
        <v>66104</v>
      </c>
      <c r="E261" s="12">
        <v>69409</v>
      </c>
      <c r="F261" s="36">
        <f t="shared" si="20"/>
        <v>20.74827369742624</v>
      </c>
      <c r="G261" s="36">
        <f t="shared" si="21"/>
        <v>20.799820197782438</v>
      </c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78">
        <f t="shared" si="24"/>
        <v>66104</v>
      </c>
      <c r="U261" s="78">
        <f t="shared" si="23"/>
        <v>69409</v>
      </c>
      <c r="V261" s="51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</row>
    <row r="262" spans="1:32" ht="15">
      <c r="A262" s="79" t="s">
        <v>707</v>
      </c>
      <c r="B262" s="12">
        <v>12803</v>
      </c>
      <c r="C262" s="12"/>
      <c r="D262" s="12">
        <v>264815</v>
      </c>
      <c r="E262" s="12"/>
      <c r="F262" s="36">
        <f t="shared" si="20"/>
        <v>20.68382410372569</v>
      </c>
      <c r="G262" s="36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78">
        <f t="shared" si="24"/>
        <v>264815</v>
      </c>
      <c r="U262" s="78"/>
      <c r="V262" s="51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</row>
    <row r="263" spans="1:32" ht="15">
      <c r="A263" s="79" t="s">
        <v>391</v>
      </c>
      <c r="B263" s="13">
        <v>5132</v>
      </c>
      <c r="C263" s="13">
        <v>5220</v>
      </c>
      <c r="D263" s="13">
        <v>120000</v>
      </c>
      <c r="E263" s="13">
        <v>120000</v>
      </c>
      <c r="F263" s="36">
        <f t="shared" si="20"/>
        <v>23.38269680436477</v>
      </c>
      <c r="G263" s="36">
        <f t="shared" si="21"/>
        <v>22.988505747126435</v>
      </c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78">
        <f t="shared" si="24"/>
        <v>120000</v>
      </c>
      <c r="U263" s="78">
        <f aca="true" t="shared" si="25" ref="U263:U279">SUM(K263,Q263,E263)</f>
        <v>120000</v>
      </c>
      <c r="V263" s="51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</row>
    <row r="264" spans="1:32" ht="15">
      <c r="A264" s="79" t="s">
        <v>849</v>
      </c>
      <c r="B264" s="12">
        <v>2016</v>
      </c>
      <c r="C264" s="12">
        <v>2052</v>
      </c>
      <c r="D264" s="12">
        <v>48000</v>
      </c>
      <c r="E264" s="12">
        <v>48000</v>
      </c>
      <c r="F264" s="36">
        <f t="shared" si="20"/>
        <v>23.80952380952381</v>
      </c>
      <c r="G264" s="36">
        <f t="shared" si="21"/>
        <v>23.391812865497077</v>
      </c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78">
        <f t="shared" si="24"/>
        <v>48000</v>
      </c>
      <c r="U264" s="78">
        <f t="shared" si="25"/>
        <v>48000</v>
      </c>
      <c r="V264" s="51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</row>
    <row r="265" spans="1:32" ht="15">
      <c r="A265" s="79" t="s">
        <v>862</v>
      </c>
      <c r="B265" s="13">
        <v>6961</v>
      </c>
      <c r="C265" s="13">
        <v>6961</v>
      </c>
      <c r="D265" s="13">
        <v>154600</v>
      </c>
      <c r="E265" s="13">
        <v>163000</v>
      </c>
      <c r="F265" s="36">
        <f t="shared" si="20"/>
        <v>22.209452664847003</v>
      </c>
      <c r="G265" s="36">
        <f t="shared" si="21"/>
        <v>23.416175836805056</v>
      </c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78">
        <f t="shared" si="24"/>
        <v>154600</v>
      </c>
      <c r="U265" s="78">
        <f t="shared" si="25"/>
        <v>163000</v>
      </c>
      <c r="V265" s="51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</row>
    <row r="266" spans="1:32" ht="15">
      <c r="A266" s="79" t="s">
        <v>540</v>
      </c>
      <c r="B266" s="12">
        <v>27885</v>
      </c>
      <c r="C266" s="12">
        <v>28077</v>
      </c>
      <c r="D266" s="12">
        <v>327378</v>
      </c>
      <c r="E266" s="12">
        <v>327378</v>
      </c>
      <c r="F266" s="36">
        <f aca="true" t="shared" si="26" ref="F266:F330">D266/B266</f>
        <v>11.740290478752017</v>
      </c>
      <c r="G266" s="36">
        <f aca="true" t="shared" si="27" ref="G266:G330">E266/C266</f>
        <v>11.66000641094134</v>
      </c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78">
        <f t="shared" si="24"/>
        <v>327378</v>
      </c>
      <c r="U266" s="78">
        <f t="shared" si="25"/>
        <v>327378</v>
      </c>
      <c r="V266" s="51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</row>
    <row r="267" spans="1:32" ht="15">
      <c r="A267" s="79" t="s">
        <v>819</v>
      </c>
      <c r="B267" s="12">
        <v>5644</v>
      </c>
      <c r="C267" s="12">
        <v>5700</v>
      </c>
      <c r="D267" s="12">
        <v>118047</v>
      </c>
      <c r="E267" s="12">
        <v>120000</v>
      </c>
      <c r="F267" s="36">
        <f t="shared" si="26"/>
        <v>20.915485471296954</v>
      </c>
      <c r="G267" s="36">
        <f t="shared" si="27"/>
        <v>21.05263157894737</v>
      </c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78">
        <f t="shared" si="24"/>
        <v>118047</v>
      </c>
      <c r="U267" s="78">
        <f t="shared" si="25"/>
        <v>120000</v>
      </c>
      <c r="V267" s="51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</row>
    <row r="268" spans="1:32" ht="15">
      <c r="A268" s="79" t="s">
        <v>338</v>
      </c>
      <c r="B268" s="12">
        <v>27590</v>
      </c>
      <c r="C268" s="12">
        <v>21590</v>
      </c>
      <c r="D268" s="12">
        <v>421000</v>
      </c>
      <c r="E268" s="12">
        <v>280000</v>
      </c>
      <c r="F268" s="36">
        <f t="shared" si="26"/>
        <v>15.25915186661834</v>
      </c>
      <c r="G268" s="36">
        <f t="shared" si="27"/>
        <v>12.968967114404817</v>
      </c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78">
        <f t="shared" si="24"/>
        <v>421000</v>
      </c>
      <c r="U268" s="78">
        <f t="shared" si="25"/>
        <v>280000</v>
      </c>
      <c r="V268" s="51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</row>
    <row r="269" spans="1:32" ht="15">
      <c r="A269" s="79" t="s">
        <v>796</v>
      </c>
      <c r="B269" s="12">
        <v>39727</v>
      </c>
      <c r="C269" s="12">
        <v>40461</v>
      </c>
      <c r="D269" s="12">
        <v>428000</v>
      </c>
      <c r="E269" s="12">
        <v>428000</v>
      </c>
      <c r="F269" s="36">
        <f t="shared" si="26"/>
        <v>10.773529337730007</v>
      </c>
      <c r="G269" s="36">
        <f t="shared" si="27"/>
        <v>10.57808754108895</v>
      </c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78">
        <f t="shared" si="24"/>
        <v>428000</v>
      </c>
      <c r="U269" s="78">
        <f t="shared" si="25"/>
        <v>428000</v>
      </c>
      <c r="V269" s="51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</row>
    <row r="270" spans="1:32" ht="15">
      <c r="A270" s="79" t="s">
        <v>85</v>
      </c>
      <c r="B270" s="12">
        <v>6900</v>
      </c>
      <c r="C270" s="12">
        <v>6900</v>
      </c>
      <c r="D270" s="12">
        <v>50207</v>
      </c>
      <c r="E270" s="12">
        <v>50300</v>
      </c>
      <c r="F270" s="36">
        <f t="shared" si="26"/>
        <v>7.2763768115942025</v>
      </c>
      <c r="G270" s="36">
        <f t="shared" si="27"/>
        <v>7.2898550724637685</v>
      </c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78">
        <f t="shared" si="24"/>
        <v>50207</v>
      </c>
      <c r="U270" s="78">
        <f t="shared" si="25"/>
        <v>50300</v>
      </c>
      <c r="V270" s="51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</row>
    <row r="271" spans="1:32" ht="15">
      <c r="A271" s="79" t="s">
        <v>828</v>
      </c>
      <c r="B271" s="48">
        <v>4815</v>
      </c>
      <c r="C271" s="48">
        <v>4815</v>
      </c>
      <c r="D271" s="48">
        <v>141600</v>
      </c>
      <c r="E271" s="48">
        <v>148680</v>
      </c>
      <c r="F271" s="36">
        <f t="shared" si="26"/>
        <v>29.40809968847352</v>
      </c>
      <c r="G271" s="36">
        <f t="shared" si="27"/>
        <v>30.878504672897197</v>
      </c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78">
        <f t="shared" si="24"/>
        <v>141600</v>
      </c>
      <c r="U271" s="78">
        <f t="shared" si="25"/>
        <v>148680</v>
      </c>
      <c r="V271" s="51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</row>
    <row r="272" spans="1:32" ht="15">
      <c r="A272" s="79" t="s">
        <v>361</v>
      </c>
      <c r="B272" s="13">
        <v>630</v>
      </c>
      <c r="C272" s="13">
        <v>660</v>
      </c>
      <c r="D272" s="13">
        <v>13068</v>
      </c>
      <c r="E272" s="13">
        <v>13721</v>
      </c>
      <c r="F272" s="36">
        <f t="shared" si="26"/>
        <v>20.742857142857144</v>
      </c>
      <c r="G272" s="36">
        <f t="shared" si="27"/>
        <v>20.78939393939394</v>
      </c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78">
        <f t="shared" si="24"/>
        <v>13068</v>
      </c>
      <c r="U272" s="78">
        <f t="shared" si="25"/>
        <v>13721</v>
      </c>
      <c r="V272" s="51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</row>
    <row r="273" spans="1:32" ht="15">
      <c r="A273" s="79" t="s">
        <v>360</v>
      </c>
      <c r="B273" s="12">
        <v>2228</v>
      </c>
      <c r="C273" s="12">
        <v>2228</v>
      </c>
      <c r="D273" s="12">
        <v>33271</v>
      </c>
      <c r="E273" s="12">
        <v>33271</v>
      </c>
      <c r="F273" s="36">
        <f t="shared" si="26"/>
        <v>14.933123877917415</v>
      </c>
      <c r="G273" s="36">
        <f t="shared" si="27"/>
        <v>14.933123877917415</v>
      </c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78">
        <f t="shared" si="24"/>
        <v>33271</v>
      </c>
      <c r="U273" s="78">
        <f t="shared" si="25"/>
        <v>33271</v>
      </c>
      <c r="V273" s="51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</row>
    <row r="274" spans="1:32" ht="15">
      <c r="A274" s="79" t="s">
        <v>793</v>
      </c>
      <c r="B274" s="12">
        <v>1285397</v>
      </c>
      <c r="C274" s="12">
        <v>1285000</v>
      </c>
      <c r="D274" s="12">
        <v>24600000</v>
      </c>
      <c r="E274" s="12">
        <v>24600000</v>
      </c>
      <c r="F274" s="36">
        <f t="shared" si="26"/>
        <v>19.138056180308496</v>
      </c>
      <c r="G274" s="36">
        <f t="shared" si="27"/>
        <v>19.14396887159533</v>
      </c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78">
        <f t="shared" si="24"/>
        <v>24600000</v>
      </c>
      <c r="U274" s="78">
        <f t="shared" si="25"/>
        <v>24600000</v>
      </c>
      <c r="V274" s="51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</row>
    <row r="275" spans="1:32" ht="14.25">
      <c r="A275" s="79" t="s">
        <v>779</v>
      </c>
      <c r="B275" s="12">
        <v>50160</v>
      </c>
      <c r="C275" s="12">
        <v>50160</v>
      </c>
      <c r="D275" s="12">
        <v>1050000</v>
      </c>
      <c r="E275" s="12">
        <v>1050000</v>
      </c>
      <c r="F275" s="36">
        <f t="shared" si="26"/>
        <v>20.933014354066987</v>
      </c>
      <c r="G275" s="36">
        <f t="shared" si="27"/>
        <v>20.933014354066987</v>
      </c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78">
        <f t="shared" si="24"/>
        <v>1050000</v>
      </c>
      <c r="U275" s="78">
        <f t="shared" si="25"/>
        <v>1050000</v>
      </c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</row>
    <row r="276" spans="1:32" ht="15">
      <c r="A276" s="79" t="s">
        <v>520</v>
      </c>
      <c r="B276" s="12">
        <v>138133</v>
      </c>
      <c r="C276" s="12">
        <v>138133</v>
      </c>
      <c r="D276" s="12">
        <v>136588</v>
      </c>
      <c r="E276" s="12">
        <v>143417</v>
      </c>
      <c r="F276" s="36">
        <f t="shared" si="26"/>
        <v>0.9888151274496318</v>
      </c>
      <c r="G276" s="36">
        <f t="shared" si="27"/>
        <v>1.03825298806223</v>
      </c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78">
        <f t="shared" si="24"/>
        <v>136588</v>
      </c>
      <c r="U276" s="78">
        <f t="shared" si="25"/>
        <v>143417</v>
      </c>
      <c r="V276" s="51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</row>
    <row r="277" spans="1:32" ht="15">
      <c r="A277" s="79" t="s">
        <v>861</v>
      </c>
      <c r="B277" s="12">
        <v>3810</v>
      </c>
      <c r="C277" s="12">
        <v>3880</v>
      </c>
      <c r="D277" s="12">
        <v>48000</v>
      </c>
      <c r="E277" s="12">
        <v>48000</v>
      </c>
      <c r="F277" s="36">
        <f t="shared" si="26"/>
        <v>12.598425196850394</v>
      </c>
      <c r="G277" s="36">
        <f t="shared" si="27"/>
        <v>12.371134020618557</v>
      </c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78">
        <f t="shared" si="24"/>
        <v>48000</v>
      </c>
      <c r="U277" s="78">
        <f t="shared" si="25"/>
        <v>48000</v>
      </c>
      <c r="V277" s="51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</row>
    <row r="278" spans="1:32" ht="15">
      <c r="A278" s="79" t="s">
        <v>128</v>
      </c>
      <c r="B278" s="12">
        <v>9710</v>
      </c>
      <c r="C278" s="12">
        <v>9710</v>
      </c>
      <c r="D278" s="12">
        <v>213000</v>
      </c>
      <c r="E278" s="12">
        <v>225000</v>
      </c>
      <c r="F278" s="36">
        <f t="shared" si="26"/>
        <v>21.936148300720905</v>
      </c>
      <c r="G278" s="36">
        <f t="shared" si="27"/>
        <v>23.17198764160659</v>
      </c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78">
        <f t="shared" si="24"/>
        <v>213000</v>
      </c>
      <c r="U278" s="78">
        <f t="shared" si="25"/>
        <v>225000</v>
      </c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</row>
    <row r="279" spans="1:32" ht="15">
      <c r="A279" s="79" t="s">
        <v>507</v>
      </c>
      <c r="B279" s="12">
        <v>4012</v>
      </c>
      <c r="C279" s="12">
        <v>4012</v>
      </c>
      <c r="D279" s="12">
        <v>49663</v>
      </c>
      <c r="E279" s="12">
        <v>49700</v>
      </c>
      <c r="F279" s="36">
        <f t="shared" si="26"/>
        <v>12.378614157527418</v>
      </c>
      <c r="G279" s="36">
        <f t="shared" si="27"/>
        <v>12.387836490528414</v>
      </c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78">
        <f t="shared" si="24"/>
        <v>49663</v>
      </c>
      <c r="U279" s="78">
        <f t="shared" si="25"/>
        <v>49700</v>
      </c>
      <c r="V279" s="51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</row>
    <row r="280" spans="1:32" ht="15">
      <c r="A280" s="79" t="s">
        <v>870</v>
      </c>
      <c r="B280" s="12">
        <v>3062765</v>
      </c>
      <c r="C280" s="12">
        <v>3062765</v>
      </c>
      <c r="D280" s="12">
        <v>189000</v>
      </c>
      <c r="E280" s="12"/>
      <c r="F280" s="36">
        <f t="shared" si="26"/>
        <v>0.06170894600140722</v>
      </c>
      <c r="G280" s="36">
        <f t="shared" si="27"/>
        <v>0</v>
      </c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78">
        <f t="shared" si="24"/>
        <v>189000</v>
      </c>
      <c r="U280" s="78"/>
      <c r="V280" s="51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</row>
    <row r="281" spans="1:32" ht="15">
      <c r="A281" s="79" t="s">
        <v>532</v>
      </c>
      <c r="B281" s="12">
        <v>8132</v>
      </c>
      <c r="C281" s="12">
        <v>8132</v>
      </c>
      <c r="D281" s="12">
        <v>243874</v>
      </c>
      <c r="E281" s="12">
        <v>243874</v>
      </c>
      <c r="F281" s="36">
        <f t="shared" si="26"/>
        <v>29.989424495818987</v>
      </c>
      <c r="G281" s="36">
        <f t="shared" si="27"/>
        <v>29.989424495818987</v>
      </c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78">
        <f t="shared" si="24"/>
        <v>243874</v>
      </c>
      <c r="U281" s="78">
        <f aca="true" t="shared" si="28" ref="U281:U288">SUM(K281,Q281,E281)</f>
        <v>243874</v>
      </c>
      <c r="V281" s="51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</row>
    <row r="282" spans="1:32" ht="15">
      <c r="A282" s="79" t="s">
        <v>403</v>
      </c>
      <c r="B282" s="14">
        <v>5970</v>
      </c>
      <c r="C282" s="14">
        <v>5970</v>
      </c>
      <c r="D282" s="14">
        <v>180025</v>
      </c>
      <c r="E282" s="14">
        <v>185000</v>
      </c>
      <c r="F282" s="36">
        <f t="shared" si="26"/>
        <v>30.15494137353434</v>
      </c>
      <c r="G282" s="36">
        <f t="shared" si="27"/>
        <v>30.98827470686767</v>
      </c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78">
        <f t="shared" si="24"/>
        <v>180025</v>
      </c>
      <c r="U282" s="78">
        <f t="shared" si="28"/>
        <v>185000</v>
      </c>
      <c r="V282" s="51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</row>
    <row r="283" spans="1:32" ht="15">
      <c r="A283" s="79" t="s">
        <v>633</v>
      </c>
      <c r="B283" s="12">
        <v>304687</v>
      </c>
      <c r="C283" s="12">
        <v>306632</v>
      </c>
      <c r="D283" s="12">
        <v>6664387</v>
      </c>
      <c r="E283" s="12">
        <v>7042128</v>
      </c>
      <c r="F283" s="36">
        <f t="shared" si="26"/>
        <v>21.872895791418735</v>
      </c>
      <c r="G283" s="36">
        <f t="shared" si="27"/>
        <v>22.966057032534113</v>
      </c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78">
        <f t="shared" si="24"/>
        <v>6664387</v>
      </c>
      <c r="U283" s="78">
        <f t="shared" si="28"/>
        <v>7042128</v>
      </c>
      <c r="V283" s="51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</row>
    <row r="284" spans="1:32" ht="15">
      <c r="A284" s="79" t="s">
        <v>587</v>
      </c>
      <c r="B284" s="12">
        <v>1456</v>
      </c>
      <c r="C284" s="12">
        <v>1456</v>
      </c>
      <c r="D284" s="12">
        <v>42000</v>
      </c>
      <c r="E284" s="12">
        <v>43000</v>
      </c>
      <c r="F284" s="36">
        <f t="shared" si="26"/>
        <v>28.846153846153847</v>
      </c>
      <c r="G284" s="36">
        <f t="shared" si="27"/>
        <v>29.532967032967033</v>
      </c>
      <c r="H284" s="12" t="s">
        <v>784</v>
      </c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78">
        <f t="shared" si="24"/>
        <v>42000</v>
      </c>
      <c r="U284" s="78">
        <f t="shared" si="28"/>
        <v>43000</v>
      </c>
      <c r="V284" s="51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</row>
    <row r="285" spans="1:32" ht="15">
      <c r="A285" s="79" t="s">
        <v>663</v>
      </c>
      <c r="B285" s="12">
        <v>652</v>
      </c>
      <c r="C285" s="12">
        <v>652</v>
      </c>
      <c r="D285" s="12">
        <v>21359</v>
      </c>
      <c r="E285" s="12">
        <v>21359</v>
      </c>
      <c r="F285" s="36">
        <f t="shared" si="26"/>
        <v>32.75920245398773</v>
      </c>
      <c r="G285" s="36">
        <f t="shared" si="27"/>
        <v>32.75920245398773</v>
      </c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78">
        <f t="shared" si="24"/>
        <v>21359</v>
      </c>
      <c r="U285" s="78">
        <f t="shared" si="28"/>
        <v>21359</v>
      </c>
      <c r="V285" s="51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</row>
    <row r="286" spans="1:32" ht="15">
      <c r="A286" s="79" t="s">
        <v>492</v>
      </c>
      <c r="B286" s="13">
        <v>8169</v>
      </c>
      <c r="C286" s="13">
        <v>8169</v>
      </c>
      <c r="D286" s="13">
        <v>37284</v>
      </c>
      <c r="E286" s="13">
        <v>39148</v>
      </c>
      <c r="F286" s="36">
        <f t="shared" si="26"/>
        <v>4.5640837311788465</v>
      </c>
      <c r="G286" s="36">
        <f t="shared" si="27"/>
        <v>4.792263434936957</v>
      </c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78">
        <f t="shared" si="24"/>
        <v>37284</v>
      </c>
      <c r="U286" s="78">
        <f t="shared" si="28"/>
        <v>39148</v>
      </c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</row>
    <row r="287" spans="1:32" ht="15">
      <c r="A287" s="79" t="s">
        <v>928</v>
      </c>
      <c r="B287" s="13"/>
      <c r="C287" s="13"/>
      <c r="D287" s="13">
        <v>35003</v>
      </c>
      <c r="E287" s="13">
        <v>0</v>
      </c>
      <c r="F287" s="36"/>
      <c r="G287" s="36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78">
        <f t="shared" si="24"/>
        <v>35003</v>
      </c>
      <c r="U287" s="78">
        <f t="shared" si="28"/>
        <v>0</v>
      </c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</row>
    <row r="288" spans="1:32" ht="15">
      <c r="A288" s="79" t="s">
        <v>860</v>
      </c>
      <c r="B288" s="12">
        <v>5739</v>
      </c>
      <c r="C288" s="12">
        <v>5800</v>
      </c>
      <c r="D288" s="12">
        <v>146260</v>
      </c>
      <c r="E288" s="12">
        <v>148000</v>
      </c>
      <c r="F288" s="36">
        <f t="shared" si="26"/>
        <v>25.485276180519254</v>
      </c>
      <c r="G288" s="36">
        <f t="shared" si="27"/>
        <v>25.517241379310345</v>
      </c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78">
        <f t="shared" si="24"/>
        <v>146260</v>
      </c>
      <c r="U288" s="78">
        <f t="shared" si="28"/>
        <v>148000</v>
      </c>
      <c r="V288" s="51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</row>
    <row r="289" spans="1:32" ht="15">
      <c r="A289" s="79" t="s">
        <v>552</v>
      </c>
      <c r="B289" s="12">
        <v>262263</v>
      </c>
      <c r="C289" s="12"/>
      <c r="D289" s="12">
        <v>809715</v>
      </c>
      <c r="E289" s="12"/>
      <c r="F289" s="36">
        <f t="shared" si="26"/>
        <v>3.0874160670777044</v>
      </c>
      <c r="G289" s="36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78">
        <f t="shared" si="24"/>
        <v>809715</v>
      </c>
      <c r="U289" s="78"/>
      <c r="V289" s="51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</row>
    <row r="290" spans="1:32" ht="15">
      <c r="A290" s="79" t="s">
        <v>554</v>
      </c>
      <c r="B290" s="12">
        <v>2578</v>
      </c>
      <c r="C290" s="12">
        <v>2700</v>
      </c>
      <c r="D290" s="12">
        <v>53484</v>
      </c>
      <c r="E290" s="12">
        <v>56158</v>
      </c>
      <c r="F290" s="36">
        <f t="shared" si="26"/>
        <v>20.74631497284717</v>
      </c>
      <c r="G290" s="36">
        <f t="shared" si="27"/>
        <v>20.79925925925926</v>
      </c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78">
        <f t="shared" si="24"/>
        <v>53484</v>
      </c>
      <c r="U290" s="78">
        <f aca="true" t="shared" si="29" ref="U290:U321">SUM(K290,Q290,E290)</f>
        <v>56158</v>
      </c>
      <c r="V290" s="51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</row>
    <row r="291" spans="1:32" ht="15">
      <c r="A291" s="79" t="s">
        <v>422</v>
      </c>
      <c r="B291" s="12">
        <v>0</v>
      </c>
      <c r="C291" s="12">
        <v>0</v>
      </c>
      <c r="D291" s="12">
        <v>1292</v>
      </c>
      <c r="E291" s="12">
        <v>2000</v>
      </c>
      <c r="F291" s="36"/>
      <c r="G291" s="36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78">
        <f t="shared" si="24"/>
        <v>1292</v>
      </c>
      <c r="U291" s="78">
        <f t="shared" si="29"/>
        <v>2000</v>
      </c>
      <c r="V291" s="51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</row>
    <row r="292" spans="1:32" ht="15">
      <c r="A292" s="79" t="s">
        <v>474</v>
      </c>
      <c r="B292" s="12">
        <v>1312</v>
      </c>
      <c r="C292" s="12">
        <v>1312</v>
      </c>
      <c r="D292" s="12">
        <v>42996</v>
      </c>
      <c r="E292" s="12">
        <v>42996</v>
      </c>
      <c r="F292" s="36">
        <f t="shared" si="26"/>
        <v>32.771341463414636</v>
      </c>
      <c r="G292" s="36">
        <f t="shared" si="27"/>
        <v>32.771341463414636</v>
      </c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78">
        <f t="shared" si="24"/>
        <v>42996</v>
      </c>
      <c r="U292" s="78">
        <f t="shared" si="29"/>
        <v>42996</v>
      </c>
      <c r="V292" s="51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</row>
    <row r="293" spans="1:32" ht="14.25">
      <c r="A293" s="79" t="s">
        <v>790</v>
      </c>
      <c r="B293" s="12">
        <v>2896</v>
      </c>
      <c r="C293" s="12">
        <v>2896</v>
      </c>
      <c r="D293" s="12">
        <v>73000</v>
      </c>
      <c r="E293" s="12">
        <v>77000</v>
      </c>
      <c r="F293" s="36">
        <f t="shared" si="26"/>
        <v>25.20718232044199</v>
      </c>
      <c r="G293" s="36">
        <f t="shared" si="27"/>
        <v>26.58839779005525</v>
      </c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78">
        <f t="shared" si="24"/>
        <v>73000</v>
      </c>
      <c r="U293" s="78">
        <f t="shared" si="29"/>
        <v>77000</v>
      </c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</row>
    <row r="294" spans="1:32" ht="15">
      <c r="A294" s="79" t="s">
        <v>28</v>
      </c>
      <c r="B294" s="12">
        <v>7904</v>
      </c>
      <c r="C294" s="12">
        <v>7900</v>
      </c>
      <c r="D294" s="12">
        <v>12444</v>
      </c>
      <c r="E294" s="12">
        <v>13000</v>
      </c>
      <c r="F294" s="36">
        <f t="shared" si="26"/>
        <v>1.5743927125506072</v>
      </c>
      <c r="G294" s="36">
        <f t="shared" si="27"/>
        <v>1.6455696202531647</v>
      </c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78">
        <f t="shared" si="24"/>
        <v>12444</v>
      </c>
      <c r="U294" s="78">
        <f t="shared" si="29"/>
        <v>13000</v>
      </c>
      <c r="V294" s="51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</row>
    <row r="295" spans="1:32" ht="15">
      <c r="A295" s="79" t="s">
        <v>550</v>
      </c>
      <c r="B295" s="12">
        <v>10640</v>
      </c>
      <c r="C295" s="12">
        <v>10830</v>
      </c>
      <c r="D295" s="12">
        <v>160000</v>
      </c>
      <c r="E295" s="12">
        <v>160000</v>
      </c>
      <c r="F295" s="36">
        <f t="shared" si="26"/>
        <v>15.037593984962406</v>
      </c>
      <c r="G295" s="36">
        <f t="shared" si="27"/>
        <v>14.773776546629731</v>
      </c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78">
        <f t="shared" si="24"/>
        <v>160000</v>
      </c>
      <c r="U295" s="78">
        <f t="shared" si="29"/>
        <v>160000</v>
      </c>
      <c r="V295" s="51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</row>
    <row r="296" spans="1:32" ht="15">
      <c r="A296" s="79" t="s">
        <v>418</v>
      </c>
      <c r="B296" s="12">
        <v>7234</v>
      </c>
      <c r="C296" s="12">
        <v>7234</v>
      </c>
      <c r="D296" s="12">
        <v>164000</v>
      </c>
      <c r="E296" s="12">
        <v>164000</v>
      </c>
      <c r="F296" s="36">
        <f t="shared" si="26"/>
        <v>22.670721592479957</v>
      </c>
      <c r="G296" s="36">
        <f t="shared" si="27"/>
        <v>22.670721592479957</v>
      </c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78">
        <f t="shared" si="24"/>
        <v>164000</v>
      </c>
      <c r="U296" s="78">
        <f t="shared" si="29"/>
        <v>164000</v>
      </c>
      <c r="V296" s="51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</row>
    <row r="297" spans="1:32" ht="15">
      <c r="A297" s="79" t="s">
        <v>559</v>
      </c>
      <c r="B297" s="47">
        <v>17800000</v>
      </c>
      <c r="C297" s="47">
        <v>17800000</v>
      </c>
      <c r="D297" s="47">
        <v>300000</v>
      </c>
      <c r="E297" s="47">
        <v>440628</v>
      </c>
      <c r="F297" s="36">
        <f t="shared" si="26"/>
        <v>0.016853932584269662</v>
      </c>
      <c r="G297" s="36">
        <f t="shared" si="27"/>
        <v>0.02475438202247191</v>
      </c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78">
        <f t="shared" si="24"/>
        <v>300000</v>
      </c>
      <c r="U297" s="78">
        <f t="shared" si="29"/>
        <v>440628</v>
      </c>
      <c r="V297" s="51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</row>
    <row r="298" spans="1:32" ht="15">
      <c r="A298" s="79" t="s">
        <v>780</v>
      </c>
      <c r="B298" s="12">
        <v>350</v>
      </c>
      <c r="C298" s="12">
        <v>350</v>
      </c>
      <c r="D298" s="12">
        <v>11455</v>
      </c>
      <c r="E298" s="12">
        <v>12000</v>
      </c>
      <c r="F298" s="36">
        <f t="shared" si="26"/>
        <v>32.72857142857143</v>
      </c>
      <c r="G298" s="36">
        <f t="shared" si="27"/>
        <v>34.285714285714285</v>
      </c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78">
        <f t="shared" si="24"/>
        <v>11455</v>
      </c>
      <c r="U298" s="78">
        <f t="shared" si="29"/>
        <v>12000</v>
      </c>
      <c r="V298" s="51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</row>
    <row r="299" spans="1:32" ht="15">
      <c r="A299" s="79" t="s">
        <v>93</v>
      </c>
      <c r="B299" s="12">
        <v>1500</v>
      </c>
      <c r="C299" s="12">
        <v>1500</v>
      </c>
      <c r="D299" s="12">
        <v>500</v>
      </c>
      <c r="E299" s="12">
        <v>1000</v>
      </c>
      <c r="F299" s="36">
        <f t="shared" si="26"/>
        <v>0.3333333333333333</v>
      </c>
      <c r="G299" s="36">
        <f t="shared" si="27"/>
        <v>0.6666666666666666</v>
      </c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78">
        <f t="shared" si="24"/>
        <v>500</v>
      </c>
      <c r="U299" s="78">
        <f t="shared" si="29"/>
        <v>1000</v>
      </c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</row>
    <row r="300" spans="1:32" ht="15">
      <c r="A300" s="79" t="s">
        <v>67</v>
      </c>
      <c r="B300" s="12">
        <v>549823</v>
      </c>
      <c r="C300" s="12">
        <v>549823</v>
      </c>
      <c r="D300" s="12">
        <v>13558982</v>
      </c>
      <c r="E300" s="12">
        <v>14236931</v>
      </c>
      <c r="F300" s="36">
        <f t="shared" si="26"/>
        <v>24.660630784816206</v>
      </c>
      <c r="G300" s="36">
        <f t="shared" si="27"/>
        <v>25.8936621421803</v>
      </c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78">
        <f t="shared" si="24"/>
        <v>13558982</v>
      </c>
      <c r="U300" s="78">
        <f t="shared" si="29"/>
        <v>14236931</v>
      </c>
      <c r="V300" s="51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</row>
    <row r="301" spans="1:32" ht="15">
      <c r="A301" s="79" t="s">
        <v>666</v>
      </c>
      <c r="B301" s="13">
        <v>1753</v>
      </c>
      <c r="C301" s="13">
        <v>1836</v>
      </c>
      <c r="D301" s="13">
        <v>36368</v>
      </c>
      <c r="E301" s="13">
        <v>38186</v>
      </c>
      <c r="F301" s="36">
        <f t="shared" si="26"/>
        <v>20.746149458071876</v>
      </c>
      <c r="G301" s="36">
        <f t="shared" si="27"/>
        <v>20.79847494553377</v>
      </c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78">
        <f t="shared" si="24"/>
        <v>36368</v>
      </c>
      <c r="U301" s="78">
        <f t="shared" si="29"/>
        <v>38186</v>
      </c>
      <c r="V301" s="51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</row>
    <row r="302" spans="1:32" ht="15">
      <c r="A302" s="79" t="s">
        <v>528</v>
      </c>
      <c r="B302" s="12">
        <v>2660</v>
      </c>
      <c r="C302" s="12">
        <v>2704</v>
      </c>
      <c r="D302" s="12">
        <v>18437</v>
      </c>
      <c r="E302" s="12">
        <v>20848</v>
      </c>
      <c r="F302" s="36">
        <f t="shared" si="26"/>
        <v>6.931203007518797</v>
      </c>
      <c r="G302" s="36">
        <f t="shared" si="27"/>
        <v>7.710059171597633</v>
      </c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78">
        <f t="shared" si="24"/>
        <v>18437</v>
      </c>
      <c r="U302" s="78">
        <f t="shared" si="29"/>
        <v>20848</v>
      </c>
      <c r="V302" s="51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</row>
    <row r="303" spans="1:32" ht="15">
      <c r="A303" s="79" t="s">
        <v>364</v>
      </c>
      <c r="B303" s="12">
        <v>2305</v>
      </c>
      <c r="C303" s="12">
        <v>2305</v>
      </c>
      <c r="D303" s="12">
        <v>75497</v>
      </c>
      <c r="E303" s="12">
        <v>75497</v>
      </c>
      <c r="F303" s="36">
        <f t="shared" si="26"/>
        <v>32.75357917570499</v>
      </c>
      <c r="G303" s="36">
        <f t="shared" si="27"/>
        <v>32.75357917570499</v>
      </c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78">
        <f t="shared" si="24"/>
        <v>75497</v>
      </c>
      <c r="U303" s="78">
        <f t="shared" si="29"/>
        <v>75497</v>
      </c>
      <c r="V303" s="51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</row>
    <row r="304" spans="1:32" ht="15">
      <c r="A304" s="79" t="s">
        <v>6</v>
      </c>
      <c r="B304" s="12">
        <v>1469912</v>
      </c>
      <c r="C304" s="12">
        <v>1469912</v>
      </c>
      <c r="D304" s="12">
        <v>29550000</v>
      </c>
      <c r="E304" s="12">
        <v>36700000</v>
      </c>
      <c r="F304" s="36">
        <f t="shared" si="26"/>
        <v>20.103244275847807</v>
      </c>
      <c r="G304" s="36">
        <f t="shared" si="27"/>
        <v>24.967481046484416</v>
      </c>
      <c r="H304" s="12"/>
      <c r="I304" s="12"/>
      <c r="J304" s="12"/>
      <c r="K304" s="12"/>
      <c r="L304" s="12"/>
      <c r="M304" s="12"/>
      <c r="N304" s="12">
        <v>1337678</v>
      </c>
      <c r="O304" s="12">
        <v>1337678</v>
      </c>
      <c r="P304" s="12">
        <v>24000000</v>
      </c>
      <c r="Q304" s="12">
        <v>24000000</v>
      </c>
      <c r="R304" s="12">
        <f>P304/N304</f>
        <v>17.941537500056068</v>
      </c>
      <c r="S304" s="12">
        <f>Q304/O304</f>
        <v>17.941537500056068</v>
      </c>
      <c r="T304" s="78">
        <f t="shared" si="24"/>
        <v>53550000</v>
      </c>
      <c r="U304" s="78">
        <f t="shared" si="29"/>
        <v>60700000</v>
      </c>
      <c r="V304" s="51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</row>
    <row r="305" spans="1:32" ht="15">
      <c r="A305" s="79" t="s">
        <v>642</v>
      </c>
      <c r="B305" s="12">
        <v>650537</v>
      </c>
      <c r="C305" s="12">
        <v>630000</v>
      </c>
      <c r="D305" s="12">
        <v>18188080</v>
      </c>
      <c r="E305" s="12">
        <v>18700000</v>
      </c>
      <c r="F305" s="36">
        <f t="shared" si="26"/>
        <v>27.958563463723046</v>
      </c>
      <c r="G305" s="36">
        <f t="shared" si="27"/>
        <v>29.682539682539684</v>
      </c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78">
        <f t="shared" si="24"/>
        <v>18188080</v>
      </c>
      <c r="U305" s="78">
        <f t="shared" si="29"/>
        <v>18700000</v>
      </c>
      <c r="V305" s="51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</row>
    <row r="306" spans="1:32" ht="15">
      <c r="A306" s="79" t="s">
        <v>90</v>
      </c>
      <c r="B306" s="12">
        <v>540</v>
      </c>
      <c r="C306" s="12">
        <v>540</v>
      </c>
      <c r="D306" s="12">
        <v>15780</v>
      </c>
      <c r="E306" s="12">
        <v>18000</v>
      </c>
      <c r="F306" s="36">
        <f t="shared" si="26"/>
        <v>29.22222222222222</v>
      </c>
      <c r="G306" s="36">
        <f t="shared" si="27"/>
        <v>33.333333333333336</v>
      </c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78">
        <f t="shared" si="24"/>
        <v>15780</v>
      </c>
      <c r="U306" s="78">
        <f t="shared" si="29"/>
        <v>18000</v>
      </c>
      <c r="V306" s="51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</row>
    <row r="307" spans="1:32" ht="15">
      <c r="A307" s="79" t="s">
        <v>86</v>
      </c>
      <c r="B307" s="12">
        <v>16928000</v>
      </c>
      <c r="C307" s="12">
        <v>16928000</v>
      </c>
      <c r="D307" s="12">
        <v>399887000</v>
      </c>
      <c r="E307" s="12">
        <v>399887000</v>
      </c>
      <c r="F307" s="36">
        <f t="shared" si="26"/>
        <v>23.62281427221172</v>
      </c>
      <c r="G307" s="36">
        <f t="shared" si="27"/>
        <v>23.62281427221172</v>
      </c>
      <c r="H307" s="12"/>
      <c r="I307" s="12"/>
      <c r="J307" s="12"/>
      <c r="K307" s="12"/>
      <c r="L307" s="12"/>
      <c r="M307" s="12"/>
      <c r="N307" s="12">
        <v>12471000</v>
      </c>
      <c r="O307" s="12">
        <v>12471000</v>
      </c>
      <c r="P307" s="12">
        <v>619495000</v>
      </c>
      <c r="Q307" s="12">
        <v>619495000</v>
      </c>
      <c r="R307" s="12">
        <f>P307/N307</f>
        <v>49.674845641889185</v>
      </c>
      <c r="S307" s="12">
        <f>Q307/O307</f>
        <v>49.674845641889185</v>
      </c>
      <c r="T307" s="78">
        <f t="shared" si="24"/>
        <v>1019382000</v>
      </c>
      <c r="U307" s="78">
        <f t="shared" si="29"/>
        <v>1019382000</v>
      </c>
      <c r="V307" s="51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</row>
    <row r="308" spans="1:32" ht="15">
      <c r="A308" s="79" t="s">
        <v>826</v>
      </c>
      <c r="B308" s="47">
        <v>2070</v>
      </c>
      <c r="C308" s="47">
        <v>2070</v>
      </c>
      <c r="D308" s="47">
        <v>20000</v>
      </c>
      <c r="E308" s="47">
        <v>70000</v>
      </c>
      <c r="F308" s="36">
        <f t="shared" si="26"/>
        <v>9.66183574879227</v>
      </c>
      <c r="G308" s="36">
        <f t="shared" si="27"/>
        <v>33.81642512077295</v>
      </c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78">
        <f t="shared" si="24"/>
        <v>20000</v>
      </c>
      <c r="U308" s="78">
        <f t="shared" si="29"/>
        <v>70000</v>
      </c>
      <c r="V308" s="51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</row>
    <row r="309" spans="1:32" ht="15">
      <c r="A309" s="79" t="s">
        <v>394</v>
      </c>
      <c r="B309" s="12">
        <v>46908</v>
      </c>
      <c r="C309" s="12">
        <v>48050</v>
      </c>
      <c r="D309" s="12">
        <v>682000</v>
      </c>
      <c r="E309" s="12">
        <v>698647</v>
      </c>
      <c r="F309" s="36">
        <f t="shared" si="26"/>
        <v>14.539097808476166</v>
      </c>
      <c r="G309" s="36">
        <f t="shared" si="27"/>
        <v>14.54</v>
      </c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78">
        <f t="shared" si="24"/>
        <v>682000</v>
      </c>
      <c r="U309" s="78">
        <f t="shared" si="29"/>
        <v>698647</v>
      </c>
      <c r="V309" s="51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</row>
    <row r="310" spans="1:32" ht="15">
      <c r="A310" s="79" t="s">
        <v>331</v>
      </c>
      <c r="B310" s="12">
        <v>8455</v>
      </c>
      <c r="C310" s="12">
        <v>8455</v>
      </c>
      <c r="D310" s="12">
        <v>187600</v>
      </c>
      <c r="E310" s="12">
        <v>195000</v>
      </c>
      <c r="F310" s="36">
        <f t="shared" si="26"/>
        <v>22.188054405677114</v>
      </c>
      <c r="G310" s="36">
        <f t="shared" si="27"/>
        <v>23.06327616794796</v>
      </c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78">
        <f t="shared" si="24"/>
        <v>187600</v>
      </c>
      <c r="U310" s="78">
        <f t="shared" si="29"/>
        <v>195000</v>
      </c>
      <c r="V310" s="51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</row>
    <row r="311" spans="1:32" ht="15">
      <c r="A311" s="79" t="s">
        <v>426</v>
      </c>
      <c r="B311" s="12">
        <v>2734</v>
      </c>
      <c r="C311" s="12">
        <v>2746</v>
      </c>
      <c r="D311" s="12">
        <v>69050</v>
      </c>
      <c r="E311" s="12">
        <v>69852</v>
      </c>
      <c r="F311" s="36">
        <f t="shared" si="26"/>
        <v>25.25603511338698</v>
      </c>
      <c r="G311" s="36">
        <f t="shared" si="27"/>
        <v>25.437727603787327</v>
      </c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78">
        <f t="shared" si="24"/>
        <v>69050</v>
      </c>
      <c r="U311" s="78">
        <f t="shared" si="29"/>
        <v>69852</v>
      </c>
      <c r="V311" s="51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</row>
    <row r="312" spans="1:32" ht="15">
      <c r="A312" s="79" t="s">
        <v>678</v>
      </c>
      <c r="B312" s="12">
        <v>1123</v>
      </c>
      <c r="C312" s="12">
        <v>1176</v>
      </c>
      <c r="D312" s="12">
        <v>23300</v>
      </c>
      <c r="E312" s="12">
        <v>24465</v>
      </c>
      <c r="F312" s="36">
        <f t="shared" si="26"/>
        <v>20.7479964381122</v>
      </c>
      <c r="G312" s="36">
        <f t="shared" si="27"/>
        <v>20.803571428571427</v>
      </c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78">
        <f t="shared" si="24"/>
        <v>23300</v>
      </c>
      <c r="U312" s="78">
        <f t="shared" si="29"/>
        <v>24465</v>
      </c>
      <c r="V312" s="51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</row>
    <row r="313" spans="1:32" ht="15">
      <c r="A313" s="79" t="s">
        <v>419</v>
      </c>
      <c r="B313" s="12">
        <v>26319</v>
      </c>
      <c r="C313" s="12">
        <v>26350</v>
      </c>
      <c r="D313" s="12">
        <v>687310</v>
      </c>
      <c r="E313" s="12">
        <v>756000</v>
      </c>
      <c r="F313" s="36">
        <f t="shared" si="26"/>
        <v>26.11459401952962</v>
      </c>
      <c r="G313" s="36">
        <f t="shared" si="27"/>
        <v>28.690702087286528</v>
      </c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78">
        <f t="shared" si="24"/>
        <v>687310</v>
      </c>
      <c r="U313" s="78">
        <f t="shared" si="29"/>
        <v>756000</v>
      </c>
      <c r="V313" s="51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</row>
    <row r="314" spans="1:32" ht="15">
      <c r="A314" s="79" t="s">
        <v>816</v>
      </c>
      <c r="B314" s="12">
        <v>156054</v>
      </c>
      <c r="C314" s="12">
        <v>156213</v>
      </c>
      <c r="D314" s="12">
        <v>3724475</v>
      </c>
      <c r="E314" s="12">
        <v>4096921</v>
      </c>
      <c r="F314" s="36">
        <f t="shared" si="26"/>
        <v>23.86657823573891</v>
      </c>
      <c r="G314" s="36">
        <f t="shared" si="27"/>
        <v>26.226504836345246</v>
      </c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78">
        <f t="shared" si="24"/>
        <v>3724475</v>
      </c>
      <c r="U314" s="78">
        <f t="shared" si="29"/>
        <v>4096921</v>
      </c>
      <c r="V314" s="51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</row>
    <row r="315" spans="1:32" ht="15">
      <c r="A315" s="79" t="s">
        <v>485</v>
      </c>
      <c r="B315" s="14">
        <v>3901</v>
      </c>
      <c r="C315" s="14">
        <v>4035</v>
      </c>
      <c r="D315" s="14">
        <v>46000</v>
      </c>
      <c r="E315" s="14">
        <v>46000</v>
      </c>
      <c r="F315" s="36">
        <f t="shared" si="26"/>
        <v>11.79184824403999</v>
      </c>
      <c r="G315" s="36">
        <f t="shared" si="27"/>
        <v>11.400247831474598</v>
      </c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78">
        <f t="shared" si="24"/>
        <v>46000</v>
      </c>
      <c r="U315" s="78">
        <f t="shared" si="29"/>
        <v>46000</v>
      </c>
      <c r="V315" s="68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</row>
    <row r="316" spans="1:32" ht="15">
      <c r="A316" s="79" t="s">
        <v>484</v>
      </c>
      <c r="B316" s="13">
        <v>8064</v>
      </c>
      <c r="C316" s="13">
        <v>8208</v>
      </c>
      <c r="D316" s="13">
        <v>129000</v>
      </c>
      <c r="E316" s="13">
        <v>129000</v>
      </c>
      <c r="F316" s="36">
        <f t="shared" si="26"/>
        <v>15.99702380952381</v>
      </c>
      <c r="G316" s="36">
        <f t="shared" si="27"/>
        <v>15.716374269005849</v>
      </c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78">
        <f t="shared" si="24"/>
        <v>129000</v>
      </c>
      <c r="U316" s="78">
        <f t="shared" si="29"/>
        <v>129000</v>
      </c>
      <c r="V316" s="51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</row>
    <row r="317" spans="1:32" ht="15">
      <c r="A317" s="79" t="s">
        <v>388</v>
      </c>
      <c r="B317" s="12">
        <v>13640</v>
      </c>
      <c r="C317" s="12">
        <v>13700</v>
      </c>
      <c r="D317" s="12">
        <v>258880</v>
      </c>
      <c r="E317" s="12">
        <v>265000</v>
      </c>
      <c r="F317" s="36">
        <f t="shared" si="26"/>
        <v>18.979472140762464</v>
      </c>
      <c r="G317" s="36">
        <f t="shared" si="27"/>
        <v>19.343065693430656</v>
      </c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78">
        <f t="shared" si="24"/>
        <v>258880</v>
      </c>
      <c r="U317" s="78">
        <f t="shared" si="29"/>
        <v>265000</v>
      </c>
      <c r="V317" s="51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</row>
    <row r="318" spans="1:32" ht="15">
      <c r="A318" s="79" t="s">
        <v>9</v>
      </c>
      <c r="B318" s="12">
        <v>2560</v>
      </c>
      <c r="C318" s="12">
        <v>2560</v>
      </c>
      <c r="D318" s="12">
        <v>57000</v>
      </c>
      <c r="E318" s="12">
        <v>57000</v>
      </c>
      <c r="F318" s="36">
        <f t="shared" si="26"/>
        <v>22.265625</v>
      </c>
      <c r="G318" s="36">
        <f t="shared" si="27"/>
        <v>22.265625</v>
      </c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78">
        <f aca="true" t="shared" si="30" ref="T318:T381">SUM(J318,P318,D318)</f>
        <v>57000</v>
      </c>
      <c r="U318" s="78">
        <f t="shared" si="29"/>
        <v>57000</v>
      </c>
      <c r="V318" s="51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</row>
    <row r="319" spans="1:32" ht="15">
      <c r="A319" s="79" t="s">
        <v>398</v>
      </c>
      <c r="B319" s="12">
        <v>1868</v>
      </c>
      <c r="C319" s="12">
        <v>1868</v>
      </c>
      <c r="D319" s="12">
        <v>55000</v>
      </c>
      <c r="E319" s="12">
        <v>61000</v>
      </c>
      <c r="F319" s="36">
        <f t="shared" si="26"/>
        <v>29.443254817987153</v>
      </c>
      <c r="G319" s="36">
        <f t="shared" si="27"/>
        <v>32.65524625267666</v>
      </c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78">
        <f t="shared" si="30"/>
        <v>55000</v>
      </c>
      <c r="U319" s="78">
        <f t="shared" si="29"/>
        <v>61000</v>
      </c>
      <c r="V319" s="51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</row>
    <row r="320" spans="1:32" ht="15">
      <c r="A320" s="79" t="s">
        <v>600</v>
      </c>
      <c r="B320" s="12"/>
      <c r="C320" s="12"/>
      <c r="D320" s="12">
        <v>41817</v>
      </c>
      <c r="E320" s="12">
        <v>43938</v>
      </c>
      <c r="F320" s="36"/>
      <c r="G320" s="36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78">
        <f t="shared" si="30"/>
        <v>41817</v>
      </c>
      <c r="U320" s="78">
        <f t="shared" si="29"/>
        <v>43938</v>
      </c>
      <c r="V320" s="51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</row>
    <row r="321" spans="1:32" ht="14.25">
      <c r="A321" s="79" t="s">
        <v>789</v>
      </c>
      <c r="B321" s="12">
        <v>32000</v>
      </c>
      <c r="C321" s="12">
        <v>320000</v>
      </c>
      <c r="D321" s="12">
        <v>600000</v>
      </c>
      <c r="E321" s="12">
        <v>400000</v>
      </c>
      <c r="F321" s="36">
        <f t="shared" si="26"/>
        <v>18.75</v>
      </c>
      <c r="G321" s="36">
        <f t="shared" si="27"/>
        <v>1.25</v>
      </c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78">
        <f t="shared" si="30"/>
        <v>600000</v>
      </c>
      <c r="U321" s="78">
        <f t="shared" si="29"/>
        <v>400000</v>
      </c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</row>
    <row r="322" spans="1:32" ht="15">
      <c r="A322" s="79" t="s">
        <v>23</v>
      </c>
      <c r="B322" s="12">
        <v>10952</v>
      </c>
      <c r="C322" s="12">
        <v>10952</v>
      </c>
      <c r="D322" s="12">
        <v>241000</v>
      </c>
      <c r="E322" s="12">
        <v>241000</v>
      </c>
      <c r="F322" s="36">
        <f t="shared" si="26"/>
        <v>22.005113221329438</v>
      </c>
      <c r="G322" s="36">
        <f t="shared" si="27"/>
        <v>22.005113221329438</v>
      </c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78">
        <f t="shared" si="30"/>
        <v>241000</v>
      </c>
      <c r="U322" s="78">
        <f aca="true" t="shared" si="31" ref="U322:U358">SUM(K322,Q322,E322)</f>
        <v>241000</v>
      </c>
      <c r="V322" s="51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</row>
    <row r="323" spans="1:32" ht="15">
      <c r="A323" s="79" t="s">
        <v>113</v>
      </c>
      <c r="B323" s="12">
        <v>2068</v>
      </c>
      <c r="C323" s="12">
        <v>2166</v>
      </c>
      <c r="D323" s="12">
        <v>43000</v>
      </c>
      <c r="E323" s="12">
        <v>45000</v>
      </c>
      <c r="F323" s="36">
        <f t="shared" si="26"/>
        <v>20.79303675048356</v>
      </c>
      <c r="G323" s="36">
        <f t="shared" si="27"/>
        <v>20.775623268698062</v>
      </c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78">
        <f t="shared" si="30"/>
        <v>43000</v>
      </c>
      <c r="U323" s="78">
        <f t="shared" si="31"/>
        <v>45000</v>
      </c>
      <c r="V323" s="51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</row>
    <row r="324" spans="1:32" ht="15">
      <c r="A324" s="79" t="s">
        <v>445</v>
      </c>
      <c r="B324" s="12">
        <v>2819</v>
      </c>
      <c r="C324" s="12">
        <v>2819</v>
      </c>
      <c r="D324" s="12">
        <v>60396</v>
      </c>
      <c r="E324" s="12">
        <v>60396</v>
      </c>
      <c r="F324" s="36">
        <f t="shared" si="26"/>
        <v>21.42461865909897</v>
      </c>
      <c r="G324" s="36">
        <f t="shared" si="27"/>
        <v>21.42461865909897</v>
      </c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78">
        <f t="shared" si="30"/>
        <v>60396</v>
      </c>
      <c r="U324" s="78">
        <f t="shared" si="31"/>
        <v>60396</v>
      </c>
      <c r="V324" s="51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</row>
    <row r="325" spans="1:32" ht="15">
      <c r="A325" s="79" t="s">
        <v>610</v>
      </c>
      <c r="B325" s="12">
        <v>624</v>
      </c>
      <c r="C325" s="12">
        <v>624</v>
      </c>
      <c r="D325" s="12">
        <v>500</v>
      </c>
      <c r="E325" s="12">
        <v>550</v>
      </c>
      <c r="F325" s="36">
        <f t="shared" si="26"/>
        <v>0.8012820512820513</v>
      </c>
      <c r="G325" s="36">
        <f t="shared" si="27"/>
        <v>0.8814102564102564</v>
      </c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78">
        <f t="shared" si="30"/>
        <v>500</v>
      </c>
      <c r="U325" s="78">
        <f t="shared" si="31"/>
        <v>550</v>
      </c>
      <c r="V325" s="51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</row>
    <row r="326" spans="1:32" ht="15">
      <c r="A326" s="79" t="s">
        <v>351</v>
      </c>
      <c r="B326" s="13">
        <v>2658</v>
      </c>
      <c r="C326" s="13">
        <v>2700</v>
      </c>
      <c r="D326" s="13">
        <v>46000</v>
      </c>
      <c r="E326" s="13">
        <v>46000</v>
      </c>
      <c r="F326" s="36">
        <f t="shared" si="26"/>
        <v>17.306245297215952</v>
      </c>
      <c r="G326" s="36">
        <f t="shared" si="27"/>
        <v>17.037037037037038</v>
      </c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78">
        <f t="shared" si="30"/>
        <v>46000</v>
      </c>
      <c r="U326" s="78">
        <f t="shared" si="31"/>
        <v>46000</v>
      </c>
      <c r="V326" s="51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</row>
    <row r="327" spans="1:32" ht="15">
      <c r="A327" s="79" t="s">
        <v>839</v>
      </c>
      <c r="B327" s="12">
        <v>34434</v>
      </c>
      <c r="C327" s="12">
        <v>34434</v>
      </c>
      <c r="D327" s="12">
        <v>997216</v>
      </c>
      <c r="E327" s="12">
        <v>997216</v>
      </c>
      <c r="F327" s="36">
        <f t="shared" si="26"/>
        <v>28.960213742231517</v>
      </c>
      <c r="G327" s="36">
        <f t="shared" si="27"/>
        <v>28.960213742231517</v>
      </c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78">
        <f t="shared" si="30"/>
        <v>997216</v>
      </c>
      <c r="U327" s="78">
        <f t="shared" si="31"/>
        <v>997216</v>
      </c>
      <c r="V327" s="51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</row>
    <row r="328" spans="1:32" ht="15">
      <c r="A328" s="79" t="s">
        <v>389</v>
      </c>
      <c r="B328" s="15">
        <v>7464</v>
      </c>
      <c r="C328" s="15">
        <v>7464</v>
      </c>
      <c r="D328" s="15">
        <v>76541</v>
      </c>
      <c r="E328" s="15">
        <v>82000</v>
      </c>
      <c r="F328" s="36">
        <f t="shared" si="26"/>
        <v>10.254689174705252</v>
      </c>
      <c r="G328" s="36">
        <f t="shared" si="27"/>
        <v>10.986066452304394</v>
      </c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78">
        <f t="shared" si="30"/>
        <v>76541</v>
      </c>
      <c r="U328" s="78">
        <f t="shared" si="31"/>
        <v>82000</v>
      </c>
      <c r="V328" s="51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</row>
    <row r="329" spans="1:32" ht="15">
      <c r="A329" s="79" t="s">
        <v>87</v>
      </c>
      <c r="B329" s="12">
        <v>60230</v>
      </c>
      <c r="C329" s="12">
        <v>60230</v>
      </c>
      <c r="D329" s="12">
        <v>1415405</v>
      </c>
      <c r="E329" s="12">
        <v>1450000</v>
      </c>
      <c r="F329" s="36">
        <f t="shared" si="26"/>
        <v>23.5</v>
      </c>
      <c r="G329" s="36">
        <f t="shared" si="27"/>
        <v>24.074381537439812</v>
      </c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78">
        <f t="shared" si="30"/>
        <v>1415405</v>
      </c>
      <c r="U329" s="78">
        <f t="shared" si="31"/>
        <v>1450000</v>
      </c>
      <c r="V329" s="51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</row>
    <row r="330" spans="1:32" ht="15">
      <c r="A330" s="79" t="s">
        <v>681</v>
      </c>
      <c r="B330" s="12">
        <v>624</v>
      </c>
      <c r="C330" s="12">
        <v>624</v>
      </c>
      <c r="D330" s="12">
        <v>2248</v>
      </c>
      <c r="E330" s="12">
        <v>2248</v>
      </c>
      <c r="F330" s="36">
        <f t="shared" si="26"/>
        <v>3.6025641025641026</v>
      </c>
      <c r="G330" s="36">
        <f t="shared" si="27"/>
        <v>3.6025641025641026</v>
      </c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78">
        <f t="shared" si="30"/>
        <v>2248</v>
      </c>
      <c r="U330" s="78">
        <f t="shared" si="31"/>
        <v>2248</v>
      </c>
      <c r="V330" s="51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</row>
    <row r="331" spans="1:32" ht="15">
      <c r="A331" s="79" t="s">
        <v>672</v>
      </c>
      <c r="B331" s="13">
        <v>2304.54</v>
      </c>
      <c r="C331" s="13">
        <v>2304.54</v>
      </c>
      <c r="D331" s="13">
        <v>75497</v>
      </c>
      <c r="E331" s="13">
        <v>75497</v>
      </c>
      <c r="F331" s="36">
        <f aca="true" t="shared" si="32" ref="F331:F396">D331/B331</f>
        <v>32.76011698647019</v>
      </c>
      <c r="G331" s="36">
        <f aca="true" t="shared" si="33" ref="G331:G396">E331/C331</f>
        <v>32.76011698647019</v>
      </c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78">
        <f t="shared" si="30"/>
        <v>75497</v>
      </c>
      <c r="U331" s="78">
        <f t="shared" si="31"/>
        <v>75497</v>
      </c>
      <c r="V331" s="51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</row>
    <row r="332" spans="1:32" ht="15">
      <c r="A332" s="79" t="s">
        <v>845</v>
      </c>
      <c r="B332" s="12">
        <v>2790</v>
      </c>
      <c r="C332" s="12">
        <v>2790</v>
      </c>
      <c r="D332" s="12">
        <v>97366</v>
      </c>
      <c r="E332" s="12">
        <v>99000</v>
      </c>
      <c r="F332" s="36">
        <f t="shared" si="32"/>
        <v>34.89820788530466</v>
      </c>
      <c r="G332" s="36">
        <f t="shared" si="33"/>
        <v>35.483870967741936</v>
      </c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78">
        <f t="shared" si="30"/>
        <v>97366</v>
      </c>
      <c r="U332" s="78">
        <f t="shared" si="31"/>
        <v>99000</v>
      </c>
      <c r="V332" s="51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</row>
    <row r="333" spans="1:32" ht="15">
      <c r="A333" s="79" t="s">
        <v>788</v>
      </c>
      <c r="B333" s="12">
        <v>3062765</v>
      </c>
      <c r="C333" s="12">
        <v>3063000</v>
      </c>
      <c r="D333" s="12">
        <v>161000</v>
      </c>
      <c r="E333" s="12">
        <v>170000</v>
      </c>
      <c r="F333" s="36">
        <f t="shared" si="32"/>
        <v>0.05256687992712467</v>
      </c>
      <c r="G333" s="36">
        <f t="shared" si="33"/>
        <v>0.0555011426705844</v>
      </c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78">
        <f t="shared" si="30"/>
        <v>161000</v>
      </c>
      <c r="U333" s="78">
        <f t="shared" si="31"/>
        <v>170000</v>
      </c>
      <c r="V333" s="51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</row>
    <row r="334" spans="1:32" ht="14.25">
      <c r="A334" s="79" t="s">
        <v>648</v>
      </c>
      <c r="B334" s="12">
        <v>2100</v>
      </c>
      <c r="C334" s="12">
        <v>2270</v>
      </c>
      <c r="D334" s="12">
        <v>69040</v>
      </c>
      <c r="E334" s="12">
        <v>74565</v>
      </c>
      <c r="F334" s="36">
        <f t="shared" si="32"/>
        <v>32.87619047619047</v>
      </c>
      <c r="G334" s="36">
        <f t="shared" si="33"/>
        <v>32.848017621145374</v>
      </c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78">
        <f t="shared" si="30"/>
        <v>69040</v>
      </c>
      <c r="U334" s="78">
        <f t="shared" si="31"/>
        <v>74565</v>
      </c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</row>
    <row r="335" spans="1:32" ht="15">
      <c r="A335" s="79" t="s">
        <v>689</v>
      </c>
      <c r="B335" s="13">
        <v>27467</v>
      </c>
      <c r="C335" s="13">
        <v>27467</v>
      </c>
      <c r="D335" s="13">
        <v>77600</v>
      </c>
      <c r="E335" s="13">
        <v>80500</v>
      </c>
      <c r="F335" s="36">
        <f t="shared" si="32"/>
        <v>2.8252084319365056</v>
      </c>
      <c r="G335" s="36">
        <f t="shared" si="33"/>
        <v>2.9307896748825866</v>
      </c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78">
        <f t="shared" si="30"/>
        <v>77600</v>
      </c>
      <c r="U335" s="78">
        <f t="shared" si="31"/>
        <v>80500</v>
      </c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</row>
    <row r="336" spans="1:32" ht="15">
      <c r="A336" s="79" t="s">
        <v>576</v>
      </c>
      <c r="B336" s="12">
        <v>58525</v>
      </c>
      <c r="C336" s="12">
        <v>58525</v>
      </c>
      <c r="D336" s="12">
        <v>1156905</v>
      </c>
      <c r="E336" s="12">
        <v>1156905</v>
      </c>
      <c r="F336" s="36">
        <f t="shared" si="32"/>
        <v>19.76770610850064</v>
      </c>
      <c r="G336" s="36">
        <f t="shared" si="33"/>
        <v>19.76770610850064</v>
      </c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78">
        <f t="shared" si="30"/>
        <v>1156905</v>
      </c>
      <c r="U336" s="78">
        <f t="shared" si="31"/>
        <v>1156905</v>
      </c>
      <c r="V336" s="51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</row>
    <row r="337" spans="1:32" ht="15">
      <c r="A337" s="79" t="s">
        <v>122</v>
      </c>
      <c r="B337" s="12">
        <v>2651</v>
      </c>
      <c r="C337" s="12">
        <v>2651</v>
      </c>
      <c r="D337" s="12">
        <v>47157</v>
      </c>
      <c r="E337" s="12">
        <v>47157</v>
      </c>
      <c r="F337" s="36">
        <f t="shared" si="32"/>
        <v>17.78838174273859</v>
      </c>
      <c r="G337" s="36">
        <f t="shared" si="33"/>
        <v>17.78838174273859</v>
      </c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78">
        <f t="shared" si="30"/>
        <v>47157</v>
      </c>
      <c r="U337" s="78">
        <f t="shared" si="31"/>
        <v>47157</v>
      </c>
      <c r="V337" s="51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</row>
    <row r="338" spans="1:32" ht="15">
      <c r="A338" s="79" t="s">
        <v>48</v>
      </c>
      <c r="B338" s="14">
        <v>3615</v>
      </c>
      <c r="C338" s="14">
        <v>3675</v>
      </c>
      <c r="D338" s="14">
        <v>75000</v>
      </c>
      <c r="E338" s="14">
        <v>75000</v>
      </c>
      <c r="F338" s="36">
        <f t="shared" si="32"/>
        <v>20.74688796680498</v>
      </c>
      <c r="G338" s="36">
        <f t="shared" si="33"/>
        <v>20.408163265306122</v>
      </c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78">
        <f t="shared" si="30"/>
        <v>75000</v>
      </c>
      <c r="U338" s="78">
        <f t="shared" si="31"/>
        <v>75000</v>
      </c>
      <c r="V338" s="51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</row>
    <row r="339" spans="1:32" ht="15">
      <c r="A339" s="79" t="s">
        <v>19</v>
      </c>
      <c r="B339" s="12">
        <v>55354</v>
      </c>
      <c r="C339" s="12">
        <v>55354</v>
      </c>
      <c r="D339" s="12">
        <v>1500802</v>
      </c>
      <c r="E339" s="12">
        <v>1568332</v>
      </c>
      <c r="F339" s="36">
        <f t="shared" si="32"/>
        <v>27.112801242909274</v>
      </c>
      <c r="G339" s="36">
        <f t="shared" si="33"/>
        <v>28.332767279690717</v>
      </c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78">
        <f t="shared" si="30"/>
        <v>1500802</v>
      </c>
      <c r="U339" s="78">
        <f t="shared" si="31"/>
        <v>1568332</v>
      </c>
      <c r="V339" s="51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</row>
    <row r="340" spans="1:32" ht="15">
      <c r="A340" s="79" t="s">
        <v>781</v>
      </c>
      <c r="B340" s="14">
        <v>1479</v>
      </c>
      <c r="C340" s="14">
        <v>62658</v>
      </c>
      <c r="D340" s="14">
        <v>1479</v>
      </c>
      <c r="E340" s="14">
        <v>62658</v>
      </c>
      <c r="F340" s="36">
        <f t="shared" si="32"/>
        <v>1</v>
      </c>
      <c r="G340" s="36">
        <f t="shared" si="33"/>
        <v>1</v>
      </c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78">
        <f t="shared" si="30"/>
        <v>1479</v>
      </c>
      <c r="U340" s="78">
        <f t="shared" si="31"/>
        <v>62658</v>
      </c>
      <c r="V340" s="68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</row>
    <row r="341" spans="1:32" ht="15">
      <c r="A341" s="79" t="s">
        <v>81</v>
      </c>
      <c r="B341" s="12">
        <v>41475</v>
      </c>
      <c r="C341" s="12">
        <v>42216</v>
      </c>
      <c r="D341" s="12">
        <v>95728</v>
      </c>
      <c r="E341" s="12">
        <v>100514</v>
      </c>
      <c r="F341" s="36">
        <f t="shared" si="32"/>
        <v>2.3080892103676915</v>
      </c>
      <c r="G341" s="36">
        <f t="shared" si="33"/>
        <v>2.380945613037711</v>
      </c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78">
        <f t="shared" si="30"/>
        <v>95728</v>
      </c>
      <c r="U341" s="78">
        <f t="shared" si="31"/>
        <v>100514</v>
      </c>
      <c r="V341" s="51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</row>
    <row r="342" spans="1:32" ht="15">
      <c r="A342" s="79" t="s">
        <v>674</v>
      </c>
      <c r="B342" s="13">
        <v>110638</v>
      </c>
      <c r="C342" s="13">
        <v>110680</v>
      </c>
      <c r="D342" s="13">
        <v>2402745</v>
      </c>
      <c r="E342" s="13">
        <v>2403945</v>
      </c>
      <c r="F342" s="36">
        <f t="shared" si="32"/>
        <v>21.71717673855276</v>
      </c>
      <c r="G342" s="36">
        <f t="shared" si="33"/>
        <v>21.719777737621975</v>
      </c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78">
        <f t="shared" si="30"/>
        <v>2402745</v>
      </c>
      <c r="U342" s="78">
        <f t="shared" si="31"/>
        <v>2403945</v>
      </c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</row>
    <row r="343" spans="1:32" ht="15">
      <c r="A343" s="79" t="s">
        <v>365</v>
      </c>
      <c r="B343" s="12">
        <v>3302</v>
      </c>
      <c r="C343" s="12">
        <v>3458</v>
      </c>
      <c r="D343" s="12">
        <v>68508</v>
      </c>
      <c r="E343" s="12">
        <v>71933</v>
      </c>
      <c r="F343" s="36">
        <f t="shared" si="32"/>
        <v>20.747425802543912</v>
      </c>
      <c r="G343" s="36">
        <f t="shared" si="33"/>
        <v>20.801908617698093</v>
      </c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78">
        <f t="shared" si="30"/>
        <v>68508</v>
      </c>
      <c r="U343" s="78">
        <f t="shared" si="31"/>
        <v>71933</v>
      </c>
      <c r="V343" s="51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</row>
    <row r="344" spans="1:32" ht="15">
      <c r="A344" s="79" t="s">
        <v>368</v>
      </c>
      <c r="B344" s="12">
        <v>448</v>
      </c>
      <c r="C344" s="12">
        <v>448</v>
      </c>
      <c r="D344" s="12">
        <v>49180</v>
      </c>
      <c r="E344" s="12">
        <v>49180</v>
      </c>
      <c r="F344" s="36">
        <f t="shared" si="32"/>
        <v>109.77678571428571</v>
      </c>
      <c r="G344" s="36">
        <f t="shared" si="33"/>
        <v>109.77678571428571</v>
      </c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78">
        <f t="shared" si="30"/>
        <v>49180</v>
      </c>
      <c r="U344" s="78">
        <f t="shared" si="31"/>
        <v>49180</v>
      </c>
      <c r="V344" s="51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</row>
    <row r="345" spans="1:32" ht="15">
      <c r="A345" s="79" t="s">
        <v>483</v>
      </c>
      <c r="B345" s="12">
        <v>97317</v>
      </c>
      <c r="C345" s="12">
        <v>99328</v>
      </c>
      <c r="D345" s="12">
        <v>1882012</v>
      </c>
      <c r="E345" s="12">
        <v>1889000</v>
      </c>
      <c r="F345" s="36">
        <f t="shared" si="32"/>
        <v>19.338984966655364</v>
      </c>
      <c r="G345" s="36">
        <f t="shared" si="33"/>
        <v>19.01779961340206</v>
      </c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78">
        <f t="shared" si="30"/>
        <v>1882012</v>
      </c>
      <c r="U345" s="78">
        <f t="shared" si="31"/>
        <v>1889000</v>
      </c>
      <c r="V345" s="51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</row>
    <row r="346" spans="1:32" ht="15">
      <c r="A346" s="79" t="s">
        <v>727</v>
      </c>
      <c r="B346" s="12">
        <v>11790</v>
      </c>
      <c r="C346" s="12">
        <v>12006</v>
      </c>
      <c r="D346" s="12">
        <v>93000</v>
      </c>
      <c r="E346" s="12">
        <v>93000</v>
      </c>
      <c r="F346" s="36">
        <f t="shared" si="32"/>
        <v>7.888040712468193</v>
      </c>
      <c r="G346" s="36">
        <f t="shared" si="33"/>
        <v>7.746126936531734</v>
      </c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78">
        <f t="shared" si="30"/>
        <v>93000</v>
      </c>
      <c r="U346" s="78">
        <f t="shared" si="31"/>
        <v>93000</v>
      </c>
      <c r="V346" s="51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</row>
    <row r="347" spans="1:32" ht="15">
      <c r="A347" s="79" t="s">
        <v>421</v>
      </c>
      <c r="B347" s="12">
        <v>1245600</v>
      </c>
      <c r="C347" s="12">
        <v>1255600</v>
      </c>
      <c r="D347" s="12">
        <v>26200000</v>
      </c>
      <c r="E347" s="12">
        <v>26750000</v>
      </c>
      <c r="F347" s="36">
        <f t="shared" si="32"/>
        <v>21.03403982016699</v>
      </c>
      <c r="G347" s="36">
        <f t="shared" si="33"/>
        <v>21.304555590952532</v>
      </c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78">
        <f t="shared" si="30"/>
        <v>26200000</v>
      </c>
      <c r="U347" s="78">
        <f t="shared" si="31"/>
        <v>26750000</v>
      </c>
      <c r="V347" s="51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</row>
    <row r="348" spans="1:32" ht="15">
      <c r="A348" s="79" t="s">
        <v>358</v>
      </c>
      <c r="B348" s="12">
        <v>7280</v>
      </c>
      <c r="C348" s="12">
        <v>7280</v>
      </c>
      <c r="D348" s="12">
        <v>10996</v>
      </c>
      <c r="E348" s="12">
        <v>10996</v>
      </c>
      <c r="F348" s="36">
        <f t="shared" si="32"/>
        <v>1.5104395604395604</v>
      </c>
      <c r="G348" s="36">
        <f t="shared" si="33"/>
        <v>1.5104395604395604</v>
      </c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78">
        <f t="shared" si="30"/>
        <v>10996</v>
      </c>
      <c r="U348" s="78">
        <f t="shared" si="31"/>
        <v>10996</v>
      </c>
      <c r="V348" s="51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</row>
    <row r="349" spans="1:32" ht="15">
      <c r="A349" s="79" t="s">
        <v>785</v>
      </c>
      <c r="B349" s="12">
        <v>980</v>
      </c>
      <c r="C349" s="12">
        <v>980</v>
      </c>
      <c r="D349" s="12">
        <v>32102</v>
      </c>
      <c r="E349" s="12">
        <v>32120</v>
      </c>
      <c r="F349" s="36">
        <f t="shared" si="32"/>
        <v>32.75714285714286</v>
      </c>
      <c r="G349" s="36">
        <f t="shared" si="33"/>
        <v>32.775510204081634</v>
      </c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78">
        <f t="shared" si="30"/>
        <v>32102</v>
      </c>
      <c r="U349" s="78">
        <f t="shared" si="31"/>
        <v>32120</v>
      </c>
      <c r="V349" s="51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</row>
    <row r="350" spans="1:32" ht="15">
      <c r="A350" s="79" t="s">
        <v>444</v>
      </c>
      <c r="B350" s="12">
        <v>26800</v>
      </c>
      <c r="C350" s="12">
        <v>26800</v>
      </c>
      <c r="D350" s="12">
        <v>589920</v>
      </c>
      <c r="E350" s="12">
        <v>589920</v>
      </c>
      <c r="F350" s="36">
        <f t="shared" si="32"/>
        <v>22.01194029850746</v>
      </c>
      <c r="G350" s="36">
        <f t="shared" si="33"/>
        <v>22.01194029850746</v>
      </c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78">
        <f t="shared" si="30"/>
        <v>589920</v>
      </c>
      <c r="U350" s="78">
        <f t="shared" si="31"/>
        <v>589920</v>
      </c>
      <c r="V350" s="51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</row>
    <row r="351" spans="1:32" ht="15">
      <c r="A351" s="79" t="s">
        <v>2</v>
      </c>
      <c r="B351" s="12">
        <v>375</v>
      </c>
      <c r="C351" s="12">
        <v>393</v>
      </c>
      <c r="D351" s="12">
        <v>7788</v>
      </c>
      <c r="E351" s="12">
        <v>8177</v>
      </c>
      <c r="F351" s="36">
        <f t="shared" si="32"/>
        <v>20.768</v>
      </c>
      <c r="G351" s="36">
        <f t="shared" si="33"/>
        <v>20.806615776081426</v>
      </c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78">
        <f t="shared" si="30"/>
        <v>7788</v>
      </c>
      <c r="U351" s="78">
        <f t="shared" si="31"/>
        <v>8177</v>
      </c>
      <c r="V351" s="51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</row>
    <row r="352" spans="1:32" ht="15">
      <c r="A352" s="79" t="s">
        <v>88</v>
      </c>
      <c r="B352" s="12">
        <v>10948</v>
      </c>
      <c r="C352" s="12">
        <v>10948</v>
      </c>
      <c r="D352" s="12">
        <v>116354</v>
      </c>
      <c r="E352" s="12">
        <v>116354</v>
      </c>
      <c r="F352" s="36">
        <f t="shared" si="32"/>
        <v>10.627877237851662</v>
      </c>
      <c r="G352" s="36">
        <f t="shared" si="33"/>
        <v>10.627877237851662</v>
      </c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78">
        <f t="shared" si="30"/>
        <v>116354</v>
      </c>
      <c r="U352" s="78">
        <f t="shared" si="31"/>
        <v>116354</v>
      </c>
      <c r="V352" s="51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</row>
    <row r="353" spans="1:32" ht="15">
      <c r="A353" s="79" t="s">
        <v>71</v>
      </c>
      <c r="B353" s="12">
        <v>431</v>
      </c>
      <c r="C353" s="12">
        <v>457</v>
      </c>
      <c r="D353" s="12">
        <v>14117</v>
      </c>
      <c r="E353" s="12">
        <v>16000</v>
      </c>
      <c r="F353" s="36">
        <f t="shared" si="32"/>
        <v>32.754060324825986</v>
      </c>
      <c r="G353" s="36">
        <f t="shared" si="33"/>
        <v>35.010940919037196</v>
      </c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78">
        <f t="shared" si="30"/>
        <v>14117</v>
      </c>
      <c r="U353" s="78">
        <f t="shared" si="31"/>
        <v>16000</v>
      </c>
      <c r="V353" s="51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</row>
    <row r="354" spans="1:32" ht="14.25">
      <c r="A354" s="79" t="s">
        <v>787</v>
      </c>
      <c r="B354" s="80"/>
      <c r="C354" s="80"/>
      <c r="D354" s="12">
        <v>48000</v>
      </c>
      <c r="E354" s="12">
        <v>48000</v>
      </c>
      <c r="F354" s="36"/>
      <c r="G354" s="36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78">
        <f t="shared" si="30"/>
        <v>48000</v>
      </c>
      <c r="U354" s="78">
        <f t="shared" si="31"/>
        <v>48000</v>
      </c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</row>
    <row r="355" spans="1:32" ht="15">
      <c r="A355" s="79" t="s">
        <v>721</v>
      </c>
      <c r="B355" s="12"/>
      <c r="C355" s="12"/>
      <c r="D355" s="12">
        <v>48000</v>
      </c>
      <c r="E355" s="12">
        <v>48000</v>
      </c>
      <c r="F355" s="36"/>
      <c r="G355" s="36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78">
        <f t="shared" si="30"/>
        <v>48000</v>
      </c>
      <c r="U355" s="78">
        <f t="shared" si="31"/>
        <v>48000</v>
      </c>
      <c r="V355" s="51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</row>
    <row r="356" spans="1:32" ht="14.25">
      <c r="A356" s="79" t="s">
        <v>653</v>
      </c>
      <c r="B356" s="12">
        <v>36338</v>
      </c>
      <c r="C356" s="12">
        <v>43180</v>
      </c>
      <c r="D356" s="12">
        <v>376585</v>
      </c>
      <c r="E356" s="12">
        <v>447491</v>
      </c>
      <c r="F356" s="36">
        <f t="shared" si="32"/>
        <v>10.36339369255325</v>
      </c>
      <c r="G356" s="36">
        <f t="shared" si="33"/>
        <v>10.363385826771653</v>
      </c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78">
        <f t="shared" si="30"/>
        <v>376585</v>
      </c>
      <c r="U356" s="78">
        <f t="shared" si="31"/>
        <v>447491</v>
      </c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</row>
    <row r="357" spans="1:32" ht="15">
      <c r="A357" s="79" t="s">
        <v>875</v>
      </c>
      <c r="B357" s="12">
        <v>91108</v>
      </c>
      <c r="C357" s="12">
        <v>91108</v>
      </c>
      <c r="D357" s="12">
        <v>2084656</v>
      </c>
      <c r="E357" s="12">
        <v>2084656</v>
      </c>
      <c r="F357" s="36">
        <f t="shared" si="32"/>
        <v>22.881152039337927</v>
      </c>
      <c r="G357" s="36">
        <f t="shared" si="33"/>
        <v>22.881152039337927</v>
      </c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78">
        <f t="shared" si="30"/>
        <v>2084656</v>
      </c>
      <c r="U357" s="78">
        <f t="shared" si="31"/>
        <v>2084656</v>
      </c>
      <c r="V357" s="51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</row>
    <row r="358" spans="1:32" ht="15">
      <c r="A358" s="79" t="s">
        <v>359</v>
      </c>
      <c r="B358" s="12">
        <v>55775</v>
      </c>
      <c r="C358" s="12">
        <v>56707</v>
      </c>
      <c r="D358" s="12">
        <v>480164</v>
      </c>
      <c r="E358" s="12">
        <v>504172</v>
      </c>
      <c r="F358" s="36">
        <f t="shared" si="32"/>
        <v>8.608946660690274</v>
      </c>
      <c r="G358" s="36">
        <f t="shared" si="33"/>
        <v>8.890824765901916</v>
      </c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78">
        <f t="shared" si="30"/>
        <v>480164</v>
      </c>
      <c r="U358" s="78">
        <f t="shared" si="31"/>
        <v>504172</v>
      </c>
      <c r="V358" s="51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</row>
    <row r="359" spans="1:32" ht="15">
      <c r="A359" s="79" t="s">
        <v>349</v>
      </c>
      <c r="B359" s="12"/>
      <c r="C359" s="12"/>
      <c r="D359" s="12">
        <v>192000</v>
      </c>
      <c r="E359" s="12"/>
      <c r="F359" s="36"/>
      <c r="G359" s="36"/>
      <c r="H359" s="12"/>
      <c r="I359" s="12"/>
      <c r="J359" s="12"/>
      <c r="K359" s="12"/>
      <c r="L359" s="12"/>
      <c r="M359" s="12"/>
      <c r="N359" s="12"/>
      <c r="O359" s="12"/>
      <c r="P359" s="12">
        <v>14006.6</v>
      </c>
      <c r="Q359" s="12"/>
      <c r="R359" s="12"/>
      <c r="S359" s="12"/>
      <c r="T359" s="78">
        <f t="shared" si="30"/>
        <v>206006.6</v>
      </c>
      <c r="U359" s="78"/>
      <c r="V359" s="51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</row>
    <row r="360" spans="1:32" ht="15">
      <c r="A360" s="79" t="s">
        <v>471</v>
      </c>
      <c r="B360" s="12">
        <v>8974</v>
      </c>
      <c r="C360" s="12"/>
      <c r="D360" s="12">
        <v>167286</v>
      </c>
      <c r="E360" s="12"/>
      <c r="F360" s="36">
        <f t="shared" si="32"/>
        <v>18.641185647425896</v>
      </c>
      <c r="G360" s="36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78">
        <f t="shared" si="30"/>
        <v>167286</v>
      </c>
      <c r="U360" s="78"/>
      <c r="V360" s="51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</row>
    <row r="361" spans="1:32" ht="14.25">
      <c r="A361" s="79" t="s">
        <v>471</v>
      </c>
      <c r="B361" s="12">
        <v>5538</v>
      </c>
      <c r="C361" s="12">
        <v>5538</v>
      </c>
      <c r="D361" s="12">
        <v>95801</v>
      </c>
      <c r="E361" s="12">
        <v>96000</v>
      </c>
      <c r="F361" s="36">
        <f t="shared" si="32"/>
        <v>17.298844348140122</v>
      </c>
      <c r="G361" s="36">
        <f t="shared" si="33"/>
        <v>17.33477789815818</v>
      </c>
      <c r="H361" s="12"/>
      <c r="I361" s="12"/>
      <c r="J361" s="12"/>
      <c r="K361" s="12"/>
      <c r="L361" s="12"/>
      <c r="M361" s="12"/>
      <c r="N361" s="12">
        <v>7793</v>
      </c>
      <c r="O361" s="12">
        <v>7793</v>
      </c>
      <c r="P361" s="12">
        <v>252096</v>
      </c>
      <c r="Q361" s="12">
        <v>255000</v>
      </c>
      <c r="R361" s="12">
        <f>P361/N361</f>
        <v>32.34903118182985</v>
      </c>
      <c r="S361" s="12">
        <f>Q361/O361</f>
        <v>32.72167329654818</v>
      </c>
      <c r="T361" s="78">
        <f t="shared" si="30"/>
        <v>347897</v>
      </c>
      <c r="U361" s="78">
        <f aca="true" t="shared" si="34" ref="U361:U366">SUM(K361,Q361,E361)</f>
        <v>351000</v>
      </c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</row>
    <row r="362" spans="1:32" ht="15">
      <c r="A362" s="79" t="s">
        <v>668</v>
      </c>
      <c r="B362" s="12">
        <v>2848</v>
      </c>
      <c r="C362" s="12">
        <v>2848</v>
      </c>
      <c r="D362" s="12">
        <v>63200</v>
      </c>
      <c r="E362" s="12">
        <v>68000</v>
      </c>
      <c r="F362" s="36">
        <f t="shared" si="32"/>
        <v>22.191011235955056</v>
      </c>
      <c r="G362" s="36">
        <f t="shared" si="33"/>
        <v>23.876404494382022</v>
      </c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78">
        <f t="shared" si="30"/>
        <v>63200</v>
      </c>
      <c r="U362" s="78">
        <f t="shared" si="34"/>
        <v>68000</v>
      </c>
      <c r="V362" s="51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</row>
    <row r="363" spans="1:32" ht="15">
      <c r="A363" s="79" t="s">
        <v>366</v>
      </c>
      <c r="B363" s="12">
        <v>1174</v>
      </c>
      <c r="C363" s="12">
        <v>1174</v>
      </c>
      <c r="D363" s="12">
        <v>29091</v>
      </c>
      <c r="E363" s="12">
        <v>29091</v>
      </c>
      <c r="F363" s="36">
        <f t="shared" si="32"/>
        <v>24.779386712095402</v>
      </c>
      <c r="G363" s="36">
        <f t="shared" si="33"/>
        <v>24.779386712095402</v>
      </c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78">
        <f t="shared" si="30"/>
        <v>29091</v>
      </c>
      <c r="U363" s="78">
        <f t="shared" si="34"/>
        <v>29091</v>
      </c>
      <c r="V363" s="51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</row>
    <row r="364" spans="1:32" ht="15">
      <c r="A364" s="81" t="s">
        <v>748</v>
      </c>
      <c r="B364" s="16">
        <v>17500000</v>
      </c>
      <c r="C364" s="16">
        <v>17500000</v>
      </c>
      <c r="D364" s="16">
        <v>339427000</v>
      </c>
      <c r="E364" s="16">
        <v>360000000</v>
      </c>
      <c r="F364" s="33">
        <f t="shared" si="32"/>
        <v>19.39582857142857</v>
      </c>
      <c r="G364" s="33">
        <f t="shared" si="33"/>
        <v>20.571428571428573</v>
      </c>
      <c r="H364" s="16">
        <v>6133000</v>
      </c>
      <c r="I364" s="16">
        <v>6133000</v>
      </c>
      <c r="J364" s="16">
        <v>597189000</v>
      </c>
      <c r="K364" s="16">
        <v>622189000</v>
      </c>
      <c r="L364" s="16">
        <f>J364/H364</f>
        <v>97.37306375346486</v>
      </c>
      <c r="M364" s="16">
        <f>K364/I364</f>
        <v>101.44937224849177</v>
      </c>
      <c r="N364" s="16"/>
      <c r="O364" s="16"/>
      <c r="P364" s="16"/>
      <c r="Q364" s="16"/>
      <c r="R364" s="16"/>
      <c r="S364" s="16"/>
      <c r="T364" s="82">
        <f t="shared" si="30"/>
        <v>936616000</v>
      </c>
      <c r="U364" s="82">
        <f t="shared" si="34"/>
        <v>982189000</v>
      </c>
      <c r="V364" s="51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</row>
    <row r="365" spans="1:32" ht="15">
      <c r="A365" s="83" t="s">
        <v>840</v>
      </c>
      <c r="B365" s="16">
        <v>104078</v>
      </c>
      <c r="C365" s="16">
        <v>104078</v>
      </c>
      <c r="D365" s="16">
        <v>2461657</v>
      </c>
      <c r="E365" s="16">
        <v>2450087</v>
      </c>
      <c r="F365" s="33">
        <f t="shared" si="32"/>
        <v>23.652039816291627</v>
      </c>
      <c r="G365" s="33">
        <f t="shared" si="33"/>
        <v>23.540873191260403</v>
      </c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82">
        <f t="shared" si="30"/>
        <v>2461657</v>
      </c>
      <c r="U365" s="82">
        <f t="shared" si="34"/>
        <v>2450087</v>
      </c>
      <c r="V365" s="51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</row>
    <row r="366" spans="1:32" ht="15">
      <c r="A366" s="83" t="s">
        <v>482</v>
      </c>
      <c r="B366" s="16">
        <v>16300</v>
      </c>
      <c r="C366" s="16">
        <v>16300</v>
      </c>
      <c r="D366" s="16">
        <v>43602</v>
      </c>
      <c r="E366" s="16">
        <v>43602</v>
      </c>
      <c r="F366" s="33">
        <f t="shared" si="32"/>
        <v>2.6749693251533744</v>
      </c>
      <c r="G366" s="33">
        <f t="shared" si="33"/>
        <v>2.6749693251533744</v>
      </c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82">
        <f t="shared" si="30"/>
        <v>43602</v>
      </c>
      <c r="U366" s="82">
        <f t="shared" si="34"/>
        <v>43602</v>
      </c>
      <c r="V366" s="51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</row>
    <row r="367" spans="1:32" ht="15">
      <c r="A367" s="83" t="s">
        <v>701</v>
      </c>
      <c r="B367" s="16"/>
      <c r="C367" s="16"/>
      <c r="D367" s="16">
        <v>528800</v>
      </c>
      <c r="E367" s="16"/>
      <c r="F367" s="33"/>
      <c r="G367" s="33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82">
        <f t="shared" si="30"/>
        <v>528800</v>
      </c>
      <c r="U367" s="82"/>
      <c r="V367" s="51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</row>
    <row r="368" spans="1:32" ht="15">
      <c r="A368" s="83" t="s">
        <v>125</v>
      </c>
      <c r="B368" s="16"/>
      <c r="C368" s="16"/>
      <c r="D368" s="16">
        <v>180000</v>
      </c>
      <c r="E368" s="16">
        <v>195000</v>
      </c>
      <c r="F368" s="33"/>
      <c r="G368" s="33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82">
        <f t="shared" si="30"/>
        <v>180000</v>
      </c>
      <c r="U368" s="82">
        <f>SUM(K368,Q368,E368)</f>
        <v>195000</v>
      </c>
      <c r="V368" s="51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</row>
    <row r="369" spans="1:32" ht="15">
      <c r="A369" s="83" t="s">
        <v>717</v>
      </c>
      <c r="B369" s="16">
        <v>3467</v>
      </c>
      <c r="C369" s="16">
        <v>3467</v>
      </c>
      <c r="D369" s="16">
        <v>88000</v>
      </c>
      <c r="E369" s="16">
        <v>88000</v>
      </c>
      <c r="F369" s="33">
        <f t="shared" si="32"/>
        <v>25.382174790885493</v>
      </c>
      <c r="G369" s="33">
        <f t="shared" si="33"/>
        <v>25.382174790885493</v>
      </c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82">
        <f t="shared" si="30"/>
        <v>88000</v>
      </c>
      <c r="U369" s="82">
        <f>SUM(K369,Q369,E369)</f>
        <v>88000</v>
      </c>
      <c r="V369" s="51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</row>
    <row r="370" spans="1:32" ht="15">
      <c r="A370" s="83" t="s">
        <v>905</v>
      </c>
      <c r="B370" s="16"/>
      <c r="C370" s="16"/>
      <c r="D370" s="16">
        <v>256400</v>
      </c>
      <c r="E370" s="16"/>
      <c r="F370" s="33"/>
      <c r="G370" s="33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82">
        <f t="shared" si="30"/>
        <v>256400</v>
      </c>
      <c r="U370" s="82"/>
      <c r="V370" s="51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</row>
    <row r="371" spans="1:32" ht="15">
      <c r="A371" s="83" t="s">
        <v>724</v>
      </c>
      <c r="B371" s="16">
        <v>1930</v>
      </c>
      <c r="C371" s="16">
        <v>1930</v>
      </c>
      <c r="D371" s="16">
        <v>49000</v>
      </c>
      <c r="E371" s="16">
        <v>49000</v>
      </c>
      <c r="F371" s="33">
        <f t="shared" si="32"/>
        <v>25.38860103626943</v>
      </c>
      <c r="G371" s="33">
        <f t="shared" si="33"/>
        <v>25.38860103626943</v>
      </c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82">
        <f t="shared" si="30"/>
        <v>49000</v>
      </c>
      <c r="U371" s="82">
        <f>SUM(K371,Q371,E371)</f>
        <v>49000</v>
      </c>
      <c r="V371" s="51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</row>
    <row r="372" spans="1:32" ht="15">
      <c r="A372" s="83" t="s">
        <v>609</v>
      </c>
      <c r="B372" s="17">
        <v>3671</v>
      </c>
      <c r="C372" s="17">
        <v>3854</v>
      </c>
      <c r="D372" s="17">
        <v>83550</v>
      </c>
      <c r="E372" s="17">
        <v>87730</v>
      </c>
      <c r="F372" s="33">
        <f t="shared" si="32"/>
        <v>22.759466085535276</v>
      </c>
      <c r="G372" s="33">
        <f t="shared" si="33"/>
        <v>22.76336274001038</v>
      </c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82">
        <f t="shared" si="30"/>
        <v>83550</v>
      </c>
      <c r="U372" s="82">
        <f>SUM(K372,Q372,E372)</f>
        <v>87730</v>
      </c>
      <c r="V372" s="51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</row>
    <row r="373" spans="1:32" ht="15">
      <c r="A373" s="83" t="s">
        <v>730</v>
      </c>
      <c r="B373" s="16">
        <v>3315</v>
      </c>
      <c r="C373" s="16">
        <v>3315</v>
      </c>
      <c r="D373" s="16">
        <v>90700</v>
      </c>
      <c r="E373" s="16">
        <v>90700</v>
      </c>
      <c r="F373" s="33">
        <f t="shared" si="32"/>
        <v>27.3604826546003</v>
      </c>
      <c r="G373" s="33">
        <f t="shared" si="33"/>
        <v>27.3604826546003</v>
      </c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82">
        <f t="shared" si="30"/>
        <v>90700</v>
      </c>
      <c r="U373" s="82">
        <f>SUM(K373,Q373,E373)</f>
        <v>90700</v>
      </c>
      <c r="V373" s="51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</row>
    <row r="374" spans="1:32" ht="15">
      <c r="A374" s="83" t="s">
        <v>665</v>
      </c>
      <c r="B374" s="16">
        <v>1852</v>
      </c>
      <c r="C374" s="16">
        <v>1852</v>
      </c>
      <c r="D374" s="16">
        <v>47000</v>
      </c>
      <c r="E374" s="16">
        <v>50000</v>
      </c>
      <c r="F374" s="33">
        <f t="shared" si="32"/>
        <v>25.377969762419006</v>
      </c>
      <c r="G374" s="33">
        <f t="shared" si="33"/>
        <v>26.997840172786177</v>
      </c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82">
        <f t="shared" si="30"/>
        <v>47000</v>
      </c>
      <c r="U374" s="82">
        <f>SUM(K374,Q374,E374)</f>
        <v>50000</v>
      </c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</row>
    <row r="375" spans="1:32" ht="15">
      <c r="A375" s="83" t="s">
        <v>502</v>
      </c>
      <c r="B375" s="16">
        <v>5161</v>
      </c>
      <c r="C375" s="16">
        <v>5161</v>
      </c>
      <c r="D375" s="16">
        <v>131000</v>
      </c>
      <c r="E375" s="16">
        <v>145000</v>
      </c>
      <c r="F375" s="33">
        <f t="shared" si="32"/>
        <v>25.382677775624877</v>
      </c>
      <c r="G375" s="33">
        <f t="shared" si="33"/>
        <v>28.09533036233288</v>
      </c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82">
        <f t="shared" si="30"/>
        <v>131000</v>
      </c>
      <c r="U375" s="82">
        <f>SUM(K375,Q375,E375)</f>
        <v>145000</v>
      </c>
      <c r="V375" s="51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</row>
    <row r="376" spans="1:32" ht="15">
      <c r="A376" s="83" t="s">
        <v>832</v>
      </c>
      <c r="B376" s="16"/>
      <c r="C376" s="16"/>
      <c r="D376" s="16">
        <v>418400</v>
      </c>
      <c r="E376" s="16"/>
      <c r="F376" s="33"/>
      <c r="G376" s="33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82">
        <f t="shared" si="30"/>
        <v>418400</v>
      </c>
      <c r="U376" s="82"/>
      <c r="V376" s="51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</row>
    <row r="377" spans="1:32" ht="15">
      <c r="A377" s="83" t="s">
        <v>519</v>
      </c>
      <c r="B377" s="16">
        <v>134932</v>
      </c>
      <c r="C377" s="16">
        <v>135000</v>
      </c>
      <c r="D377" s="16">
        <v>3011341</v>
      </c>
      <c r="E377" s="16">
        <v>3100000</v>
      </c>
      <c r="F377" s="33">
        <f t="shared" si="32"/>
        <v>22.317471022440934</v>
      </c>
      <c r="G377" s="33">
        <f t="shared" si="33"/>
        <v>22.962962962962962</v>
      </c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82">
        <f t="shared" si="30"/>
        <v>3011341</v>
      </c>
      <c r="U377" s="82">
        <f>SUM(K377,Q377,E377)</f>
        <v>3100000</v>
      </c>
      <c r="V377" s="51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</row>
    <row r="378" spans="1:32" ht="15">
      <c r="A378" s="83" t="s">
        <v>75</v>
      </c>
      <c r="B378" s="16"/>
      <c r="C378" s="16"/>
      <c r="D378" s="16">
        <v>310000</v>
      </c>
      <c r="E378" s="16"/>
      <c r="F378" s="33"/>
      <c r="G378" s="33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82">
        <f t="shared" si="30"/>
        <v>310000</v>
      </c>
      <c r="U378" s="82"/>
      <c r="V378" s="51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</row>
    <row r="379" spans="1:32" ht="15">
      <c r="A379" s="83" t="s">
        <v>904</v>
      </c>
      <c r="B379" s="16"/>
      <c r="C379" s="16"/>
      <c r="D379" s="16">
        <v>13000</v>
      </c>
      <c r="E379" s="16">
        <v>13000</v>
      </c>
      <c r="F379" s="33"/>
      <c r="G379" s="33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82">
        <f t="shared" si="30"/>
        <v>13000</v>
      </c>
      <c r="U379" s="82">
        <f aca="true" t="shared" si="35" ref="U379:U388">SUM(K379,Q379,E379)</f>
        <v>13000</v>
      </c>
      <c r="V379" s="51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</row>
    <row r="380" spans="1:32" ht="15">
      <c r="A380" s="83" t="s">
        <v>370</v>
      </c>
      <c r="B380" s="16">
        <v>1970</v>
      </c>
      <c r="C380" s="16">
        <v>1970</v>
      </c>
      <c r="D380" s="16">
        <v>60000</v>
      </c>
      <c r="E380" s="16">
        <v>60000</v>
      </c>
      <c r="F380" s="33">
        <f t="shared" si="32"/>
        <v>30.456852791878173</v>
      </c>
      <c r="G380" s="33">
        <f t="shared" si="33"/>
        <v>30.456852791878173</v>
      </c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82">
        <f t="shared" si="30"/>
        <v>60000</v>
      </c>
      <c r="U380" s="82">
        <f t="shared" si="35"/>
        <v>60000</v>
      </c>
      <c r="V380" s="51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</row>
    <row r="381" spans="1:32" ht="15">
      <c r="A381" s="83" t="s">
        <v>914</v>
      </c>
      <c r="B381" s="16">
        <v>8200</v>
      </c>
      <c r="C381" s="16">
        <v>8200</v>
      </c>
      <c r="D381" s="16">
        <v>170000</v>
      </c>
      <c r="E381" s="16">
        <v>170000</v>
      </c>
      <c r="F381" s="33">
        <f t="shared" si="32"/>
        <v>20.73170731707317</v>
      </c>
      <c r="G381" s="33">
        <f t="shared" si="33"/>
        <v>20.73170731707317</v>
      </c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82">
        <f t="shared" si="30"/>
        <v>170000</v>
      </c>
      <c r="U381" s="82">
        <f t="shared" si="35"/>
        <v>170000</v>
      </c>
      <c r="V381" s="51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</row>
    <row r="382" spans="1:32" ht="15">
      <c r="A382" s="83" t="s">
        <v>72</v>
      </c>
      <c r="B382" s="16"/>
      <c r="C382" s="16"/>
      <c r="D382" s="16">
        <v>45000</v>
      </c>
      <c r="E382" s="16">
        <v>48000</v>
      </c>
      <c r="F382" s="33"/>
      <c r="G382" s="33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82">
        <f aca="true" t="shared" si="36" ref="T382:T445">SUM(J382,P382,D382)</f>
        <v>45000</v>
      </c>
      <c r="U382" s="82">
        <f t="shared" si="35"/>
        <v>48000</v>
      </c>
      <c r="V382" s="51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</row>
    <row r="383" spans="1:32" ht="15">
      <c r="A383" s="83" t="s">
        <v>416</v>
      </c>
      <c r="B383" s="16">
        <v>4961</v>
      </c>
      <c r="C383" s="16">
        <v>4961</v>
      </c>
      <c r="D383" s="16">
        <v>118144</v>
      </c>
      <c r="E383" s="16">
        <v>124400</v>
      </c>
      <c r="F383" s="33">
        <f t="shared" si="32"/>
        <v>23.814553517436</v>
      </c>
      <c r="G383" s="33">
        <f t="shared" si="33"/>
        <v>25.075589598871197</v>
      </c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82">
        <f t="shared" si="36"/>
        <v>118144</v>
      </c>
      <c r="U383" s="82">
        <f t="shared" si="35"/>
        <v>124400</v>
      </c>
      <c r="V383" s="51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</row>
    <row r="384" spans="1:32" ht="15">
      <c r="A384" s="83" t="s">
        <v>929</v>
      </c>
      <c r="B384" s="16"/>
      <c r="C384" s="16"/>
      <c r="D384" s="16">
        <v>14000</v>
      </c>
      <c r="E384" s="16">
        <v>14000</v>
      </c>
      <c r="F384" s="33"/>
      <c r="G384" s="33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82">
        <f t="shared" si="36"/>
        <v>14000</v>
      </c>
      <c r="U384" s="82">
        <f t="shared" si="35"/>
        <v>14000</v>
      </c>
      <c r="V384" s="51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</row>
    <row r="385" spans="1:32" ht="15">
      <c r="A385" s="83" t="s">
        <v>867</v>
      </c>
      <c r="B385" s="16">
        <v>392</v>
      </c>
      <c r="C385" s="16">
        <v>392</v>
      </c>
      <c r="D385" s="16">
        <v>10500</v>
      </c>
      <c r="E385" s="16">
        <v>10500</v>
      </c>
      <c r="F385" s="33">
        <f t="shared" si="32"/>
        <v>26.785714285714285</v>
      </c>
      <c r="G385" s="33">
        <f t="shared" si="33"/>
        <v>26.785714285714285</v>
      </c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82">
        <f t="shared" si="36"/>
        <v>10500</v>
      </c>
      <c r="U385" s="82">
        <f t="shared" si="35"/>
        <v>10500</v>
      </c>
      <c r="V385" s="51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</row>
    <row r="386" spans="1:32" ht="15">
      <c r="A386" s="83" t="s">
        <v>631</v>
      </c>
      <c r="B386" s="16">
        <v>9694</v>
      </c>
      <c r="C386" s="16">
        <v>9694</v>
      </c>
      <c r="D386" s="16">
        <v>109000</v>
      </c>
      <c r="E386" s="16">
        <v>109000</v>
      </c>
      <c r="F386" s="33">
        <f t="shared" si="32"/>
        <v>11.244068495976894</v>
      </c>
      <c r="G386" s="33">
        <f t="shared" si="33"/>
        <v>11.244068495976894</v>
      </c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82">
        <f t="shared" si="36"/>
        <v>109000</v>
      </c>
      <c r="U386" s="82">
        <f t="shared" si="35"/>
        <v>109000</v>
      </c>
      <c r="V386" s="51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</row>
    <row r="387" spans="1:32" ht="15">
      <c r="A387" s="83" t="s">
        <v>895</v>
      </c>
      <c r="B387" s="16">
        <v>16300</v>
      </c>
      <c r="C387" s="16">
        <v>16300</v>
      </c>
      <c r="D387" s="16">
        <v>49115</v>
      </c>
      <c r="E387" s="16">
        <v>49115</v>
      </c>
      <c r="F387" s="33">
        <f t="shared" si="32"/>
        <v>3.01319018404908</v>
      </c>
      <c r="G387" s="33">
        <f t="shared" si="33"/>
        <v>3.01319018404908</v>
      </c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82">
        <f t="shared" si="36"/>
        <v>49115</v>
      </c>
      <c r="U387" s="82">
        <f t="shared" si="35"/>
        <v>49115</v>
      </c>
      <c r="V387" s="51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</row>
    <row r="388" spans="1:32" ht="15">
      <c r="A388" s="83" t="s">
        <v>379</v>
      </c>
      <c r="B388" s="16">
        <v>1103</v>
      </c>
      <c r="C388" s="16">
        <v>1103</v>
      </c>
      <c r="D388" s="16">
        <v>28000</v>
      </c>
      <c r="E388" s="16">
        <v>30000</v>
      </c>
      <c r="F388" s="33">
        <f t="shared" si="32"/>
        <v>25.385312783318223</v>
      </c>
      <c r="G388" s="33">
        <f t="shared" si="33"/>
        <v>27.198549410698096</v>
      </c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82">
        <f t="shared" si="36"/>
        <v>28000</v>
      </c>
      <c r="U388" s="82">
        <f t="shared" si="35"/>
        <v>30000</v>
      </c>
      <c r="V388" s="51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</row>
    <row r="389" spans="1:32" ht="15">
      <c r="A389" s="83" t="s">
        <v>716</v>
      </c>
      <c r="B389" s="16"/>
      <c r="C389" s="16"/>
      <c r="D389" s="16">
        <v>575550</v>
      </c>
      <c r="E389" s="16"/>
      <c r="F389" s="33"/>
      <c r="G389" s="33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82">
        <f t="shared" si="36"/>
        <v>575550</v>
      </c>
      <c r="U389" s="82"/>
      <c r="V389" s="51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</row>
    <row r="390" spans="1:32" ht="15">
      <c r="A390" s="83" t="s">
        <v>809</v>
      </c>
      <c r="B390" s="16">
        <v>176</v>
      </c>
      <c r="C390" s="16">
        <v>176</v>
      </c>
      <c r="D390" s="16">
        <v>27000</v>
      </c>
      <c r="E390" s="16">
        <v>27000</v>
      </c>
      <c r="F390" s="33">
        <f t="shared" si="32"/>
        <v>153.4090909090909</v>
      </c>
      <c r="G390" s="33">
        <f t="shared" si="33"/>
        <v>153.4090909090909</v>
      </c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82">
        <f t="shared" si="36"/>
        <v>27000</v>
      </c>
      <c r="U390" s="82">
        <f aca="true" t="shared" si="37" ref="U390:U420">SUM(K390,Q390,E390)</f>
        <v>27000</v>
      </c>
      <c r="V390" s="51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</row>
    <row r="391" spans="1:32" ht="15">
      <c r="A391" s="83" t="s">
        <v>598</v>
      </c>
      <c r="B391" s="16">
        <v>2550</v>
      </c>
      <c r="C391" s="16">
        <v>2550</v>
      </c>
      <c r="D391" s="16">
        <v>140000</v>
      </c>
      <c r="E391" s="16">
        <v>145000</v>
      </c>
      <c r="F391" s="33">
        <f t="shared" si="32"/>
        <v>54.90196078431372</v>
      </c>
      <c r="G391" s="33">
        <f t="shared" si="33"/>
        <v>56.86274509803921</v>
      </c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82">
        <f t="shared" si="36"/>
        <v>140000</v>
      </c>
      <c r="U391" s="82">
        <f t="shared" si="37"/>
        <v>145000</v>
      </c>
      <c r="V391" s="51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</row>
    <row r="392" spans="1:32" ht="15">
      <c r="A392" s="83" t="s">
        <v>69</v>
      </c>
      <c r="B392" s="16">
        <v>2349</v>
      </c>
      <c r="C392" s="16">
        <v>2349</v>
      </c>
      <c r="D392" s="16">
        <v>60400</v>
      </c>
      <c r="E392" s="16">
        <v>60400</v>
      </c>
      <c r="F392" s="33">
        <f t="shared" si="32"/>
        <v>25.71306939123031</v>
      </c>
      <c r="G392" s="33">
        <f t="shared" si="33"/>
        <v>25.71306939123031</v>
      </c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82">
        <f t="shared" si="36"/>
        <v>60400</v>
      </c>
      <c r="U392" s="82">
        <f t="shared" si="37"/>
        <v>60400</v>
      </c>
      <c r="V392" s="51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</row>
    <row r="393" spans="1:32" ht="15">
      <c r="A393" s="83" t="s">
        <v>404</v>
      </c>
      <c r="B393" s="16">
        <v>2482</v>
      </c>
      <c r="C393" s="16">
        <v>2482</v>
      </c>
      <c r="D393" s="16">
        <v>63000</v>
      </c>
      <c r="E393" s="16">
        <v>63000</v>
      </c>
      <c r="F393" s="33">
        <f t="shared" si="32"/>
        <v>25.382755842062853</v>
      </c>
      <c r="G393" s="33">
        <f t="shared" si="33"/>
        <v>25.382755842062853</v>
      </c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82">
        <f t="shared" si="36"/>
        <v>63000</v>
      </c>
      <c r="U393" s="82">
        <f t="shared" si="37"/>
        <v>63000</v>
      </c>
      <c r="V393" s="51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</row>
    <row r="394" spans="1:32" ht="15">
      <c r="A394" s="83" t="s">
        <v>477</v>
      </c>
      <c r="B394" s="16">
        <v>12864</v>
      </c>
      <c r="C394" s="16">
        <v>12864</v>
      </c>
      <c r="D394" s="16">
        <v>145164</v>
      </c>
      <c r="E394" s="16">
        <v>145164</v>
      </c>
      <c r="F394" s="33">
        <f t="shared" si="32"/>
        <v>11.284514925373134</v>
      </c>
      <c r="G394" s="33">
        <f t="shared" si="33"/>
        <v>11.284514925373134</v>
      </c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82">
        <f t="shared" si="36"/>
        <v>145164</v>
      </c>
      <c r="U394" s="82">
        <f t="shared" si="37"/>
        <v>145164</v>
      </c>
      <c r="V394" s="51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</row>
    <row r="395" spans="1:32" ht="15">
      <c r="A395" s="83" t="s">
        <v>923</v>
      </c>
      <c r="B395" s="16"/>
      <c r="C395" s="16"/>
      <c r="D395" s="16">
        <v>84700</v>
      </c>
      <c r="E395" s="16">
        <v>90000</v>
      </c>
      <c r="F395" s="33"/>
      <c r="G395" s="33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82">
        <f t="shared" si="36"/>
        <v>84700</v>
      </c>
      <c r="U395" s="82">
        <f t="shared" si="37"/>
        <v>90000</v>
      </c>
      <c r="V395" s="51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</row>
    <row r="396" spans="1:32" ht="15">
      <c r="A396" s="83" t="s">
        <v>822</v>
      </c>
      <c r="B396" s="16">
        <v>60</v>
      </c>
      <c r="C396" s="16">
        <v>60</v>
      </c>
      <c r="D396" s="16">
        <v>27600</v>
      </c>
      <c r="E396" s="16">
        <v>28500</v>
      </c>
      <c r="F396" s="33">
        <f t="shared" si="32"/>
        <v>460</v>
      </c>
      <c r="G396" s="33">
        <f t="shared" si="33"/>
        <v>475</v>
      </c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82">
        <f t="shared" si="36"/>
        <v>27600</v>
      </c>
      <c r="U396" s="82">
        <f t="shared" si="37"/>
        <v>28500</v>
      </c>
      <c r="V396" s="51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</row>
    <row r="397" spans="1:32" ht="15">
      <c r="A397" s="83" t="s">
        <v>590</v>
      </c>
      <c r="B397" s="16">
        <v>960</v>
      </c>
      <c r="C397" s="16">
        <v>960</v>
      </c>
      <c r="D397" s="16">
        <v>30000</v>
      </c>
      <c r="E397" s="16">
        <v>31500</v>
      </c>
      <c r="F397" s="33">
        <f aca="true" t="shared" si="38" ref="F397:F460">D397/B397</f>
        <v>31.25</v>
      </c>
      <c r="G397" s="33">
        <f aca="true" t="shared" si="39" ref="G397:G460">E397/C397</f>
        <v>32.8125</v>
      </c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82">
        <f t="shared" si="36"/>
        <v>30000</v>
      </c>
      <c r="U397" s="82">
        <f t="shared" si="37"/>
        <v>31500</v>
      </c>
      <c r="V397" s="51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</row>
    <row r="398" spans="1:32" ht="15">
      <c r="A398" s="83" t="s">
        <v>373</v>
      </c>
      <c r="B398" s="16">
        <v>8194</v>
      </c>
      <c r="C398" s="16">
        <v>8194</v>
      </c>
      <c r="D398" s="16">
        <v>208000</v>
      </c>
      <c r="E398" s="16">
        <v>208000</v>
      </c>
      <c r="F398" s="33">
        <f t="shared" si="38"/>
        <v>25.38442762997315</v>
      </c>
      <c r="G398" s="33">
        <f t="shared" si="39"/>
        <v>25.38442762997315</v>
      </c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82">
        <f t="shared" si="36"/>
        <v>208000</v>
      </c>
      <c r="U398" s="82">
        <f t="shared" si="37"/>
        <v>208000</v>
      </c>
      <c r="V398" s="51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</row>
    <row r="399" spans="1:32" ht="15">
      <c r="A399" s="83" t="s">
        <v>921</v>
      </c>
      <c r="B399" s="16">
        <v>867</v>
      </c>
      <c r="C399" s="16">
        <v>867</v>
      </c>
      <c r="D399" s="16">
        <v>22000</v>
      </c>
      <c r="E399" s="16">
        <v>22000</v>
      </c>
      <c r="F399" s="33">
        <f t="shared" si="38"/>
        <v>25.374855824682815</v>
      </c>
      <c r="G399" s="33">
        <f t="shared" si="39"/>
        <v>25.374855824682815</v>
      </c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82">
        <f t="shared" si="36"/>
        <v>22000</v>
      </c>
      <c r="U399" s="82">
        <f t="shared" si="37"/>
        <v>22000</v>
      </c>
      <c r="V399" s="51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</row>
    <row r="400" spans="1:32" ht="15">
      <c r="A400" s="83" t="s">
        <v>517</v>
      </c>
      <c r="B400" s="16">
        <v>143000</v>
      </c>
      <c r="C400" s="16">
        <v>143000</v>
      </c>
      <c r="D400" s="16">
        <v>44000</v>
      </c>
      <c r="E400" s="16">
        <v>44000</v>
      </c>
      <c r="F400" s="33">
        <f t="shared" si="38"/>
        <v>0.3076923076923077</v>
      </c>
      <c r="G400" s="33">
        <f t="shared" si="39"/>
        <v>0.3076923076923077</v>
      </c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82">
        <f t="shared" si="36"/>
        <v>44000</v>
      </c>
      <c r="U400" s="82">
        <f t="shared" si="37"/>
        <v>44000</v>
      </c>
      <c r="V400" s="51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</row>
    <row r="401" spans="1:32" ht="15">
      <c r="A401" s="83" t="s">
        <v>393</v>
      </c>
      <c r="B401" s="16">
        <v>836</v>
      </c>
      <c r="C401" s="16">
        <v>836</v>
      </c>
      <c r="D401" s="16">
        <v>18192</v>
      </c>
      <c r="E401" s="16">
        <v>19284</v>
      </c>
      <c r="F401" s="33">
        <f t="shared" si="38"/>
        <v>21.760765550239235</v>
      </c>
      <c r="G401" s="33">
        <f t="shared" si="39"/>
        <v>23.066985645933013</v>
      </c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82">
        <f t="shared" si="36"/>
        <v>18192</v>
      </c>
      <c r="U401" s="82">
        <f t="shared" si="37"/>
        <v>19284</v>
      </c>
      <c r="V401" s="51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</row>
    <row r="402" spans="1:32" ht="15">
      <c r="A402" s="83" t="s">
        <v>827</v>
      </c>
      <c r="B402" s="16"/>
      <c r="C402" s="16"/>
      <c r="D402" s="16">
        <v>36000</v>
      </c>
      <c r="E402" s="16">
        <v>38000</v>
      </c>
      <c r="F402" s="33"/>
      <c r="G402" s="33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82">
        <f t="shared" si="36"/>
        <v>36000</v>
      </c>
      <c r="U402" s="82">
        <f t="shared" si="37"/>
        <v>38000</v>
      </c>
      <c r="V402" s="51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</row>
    <row r="403" spans="1:32" ht="15">
      <c r="A403" s="83" t="s">
        <v>589</v>
      </c>
      <c r="B403" s="16">
        <v>3514</v>
      </c>
      <c r="C403" s="16">
        <v>3514</v>
      </c>
      <c r="D403" s="16">
        <v>105400</v>
      </c>
      <c r="E403" s="16">
        <v>105400</v>
      </c>
      <c r="F403" s="33">
        <f t="shared" si="38"/>
        <v>29.994308480364257</v>
      </c>
      <c r="G403" s="33">
        <f t="shared" si="39"/>
        <v>29.994308480364257</v>
      </c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82">
        <f t="shared" si="36"/>
        <v>105400</v>
      </c>
      <c r="U403" s="82">
        <f t="shared" si="37"/>
        <v>105400</v>
      </c>
      <c r="V403" s="51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</row>
    <row r="404" spans="1:32" ht="15">
      <c r="A404" s="83" t="s">
        <v>45</v>
      </c>
      <c r="B404" s="16">
        <v>3073</v>
      </c>
      <c r="C404" s="16">
        <v>3073</v>
      </c>
      <c r="D404" s="16">
        <v>78000</v>
      </c>
      <c r="E404" s="16">
        <v>78000</v>
      </c>
      <c r="F404" s="33">
        <f t="shared" si="38"/>
        <v>25.38236251220306</v>
      </c>
      <c r="G404" s="33">
        <f t="shared" si="39"/>
        <v>25.38236251220306</v>
      </c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82">
        <f t="shared" si="36"/>
        <v>78000</v>
      </c>
      <c r="U404" s="82">
        <f t="shared" si="37"/>
        <v>78000</v>
      </c>
      <c r="V404" s="51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</row>
    <row r="405" spans="1:32" ht="15">
      <c r="A405" s="83" t="s">
        <v>594</v>
      </c>
      <c r="B405" s="16"/>
      <c r="C405" s="16"/>
      <c r="D405" s="16">
        <v>110496</v>
      </c>
      <c r="E405" s="16">
        <v>111000</v>
      </c>
      <c r="F405" s="33"/>
      <c r="G405" s="33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82">
        <f t="shared" si="36"/>
        <v>110496</v>
      </c>
      <c r="U405" s="82">
        <f t="shared" si="37"/>
        <v>111000</v>
      </c>
      <c r="V405" s="51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</row>
    <row r="406" spans="1:32" ht="15">
      <c r="A406" s="83" t="s">
        <v>815</v>
      </c>
      <c r="B406" s="16">
        <v>4939</v>
      </c>
      <c r="C406" s="16">
        <v>4939</v>
      </c>
      <c r="D406" s="16">
        <v>90500</v>
      </c>
      <c r="E406" s="16">
        <v>98000</v>
      </c>
      <c r="F406" s="33">
        <f t="shared" si="38"/>
        <v>18.323547276776676</v>
      </c>
      <c r="G406" s="33">
        <f t="shared" si="39"/>
        <v>19.842073294189106</v>
      </c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82">
        <f t="shared" si="36"/>
        <v>90500</v>
      </c>
      <c r="U406" s="82">
        <f t="shared" si="37"/>
        <v>98000</v>
      </c>
      <c r="V406" s="51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</row>
    <row r="407" spans="1:32" ht="15">
      <c r="A407" s="83" t="s">
        <v>94</v>
      </c>
      <c r="B407" s="16">
        <v>1300</v>
      </c>
      <c r="C407" s="16">
        <v>1300</v>
      </c>
      <c r="D407" s="16">
        <v>33000</v>
      </c>
      <c r="E407" s="16">
        <v>33000</v>
      </c>
      <c r="F407" s="33">
        <f t="shared" si="38"/>
        <v>25.384615384615383</v>
      </c>
      <c r="G407" s="33">
        <f t="shared" si="39"/>
        <v>25.384615384615383</v>
      </c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82">
        <f t="shared" si="36"/>
        <v>33000</v>
      </c>
      <c r="U407" s="82">
        <f t="shared" si="37"/>
        <v>33000</v>
      </c>
      <c r="V407" s="51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</row>
    <row r="408" spans="1:32" ht="15">
      <c r="A408" s="83" t="s">
        <v>930</v>
      </c>
      <c r="B408" s="43">
        <v>1418</v>
      </c>
      <c r="C408" s="43">
        <v>1418</v>
      </c>
      <c r="D408" s="43">
        <v>36000</v>
      </c>
      <c r="E408" s="43">
        <v>36000</v>
      </c>
      <c r="F408" s="33">
        <f t="shared" si="38"/>
        <v>25.38787023977433</v>
      </c>
      <c r="G408" s="33">
        <f t="shared" si="39"/>
        <v>25.38787023977433</v>
      </c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82">
        <f t="shared" si="36"/>
        <v>36000</v>
      </c>
      <c r="U408" s="82">
        <f t="shared" si="37"/>
        <v>36000</v>
      </c>
      <c r="V408" s="51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</row>
    <row r="409" spans="1:32" ht="15">
      <c r="A409" s="83" t="s">
        <v>801</v>
      </c>
      <c r="B409" s="16">
        <v>151000</v>
      </c>
      <c r="C409" s="16">
        <v>159000</v>
      </c>
      <c r="D409" s="16">
        <v>5949</v>
      </c>
      <c r="E409" s="16">
        <v>5949</v>
      </c>
      <c r="F409" s="33">
        <f t="shared" si="38"/>
        <v>0.03939735099337748</v>
      </c>
      <c r="G409" s="33">
        <f t="shared" si="39"/>
        <v>0.03741509433962264</v>
      </c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82">
        <f t="shared" si="36"/>
        <v>5949</v>
      </c>
      <c r="U409" s="82">
        <f t="shared" si="37"/>
        <v>5949</v>
      </c>
      <c r="V409" s="51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</row>
    <row r="410" spans="1:32" ht="15">
      <c r="A410" s="83" t="s">
        <v>340</v>
      </c>
      <c r="B410" s="16">
        <v>152294</v>
      </c>
      <c r="C410" s="16">
        <v>150000</v>
      </c>
      <c r="D410" s="16">
        <v>259320</v>
      </c>
      <c r="E410" s="16">
        <v>270000</v>
      </c>
      <c r="F410" s="33">
        <f t="shared" si="38"/>
        <v>1.7027591369325121</v>
      </c>
      <c r="G410" s="33">
        <f t="shared" si="39"/>
        <v>1.8</v>
      </c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82">
        <f t="shared" si="36"/>
        <v>259320</v>
      </c>
      <c r="U410" s="82">
        <f t="shared" si="37"/>
        <v>270000</v>
      </c>
      <c r="V410" s="51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</row>
    <row r="411" spans="1:32" ht="15">
      <c r="A411" s="83" t="s">
        <v>386</v>
      </c>
      <c r="B411" s="16">
        <v>1672</v>
      </c>
      <c r="C411" s="16">
        <v>1672</v>
      </c>
      <c r="D411" s="16">
        <v>154404</v>
      </c>
      <c r="E411" s="16">
        <v>160580</v>
      </c>
      <c r="F411" s="33">
        <f t="shared" si="38"/>
        <v>92.3468899521531</v>
      </c>
      <c r="G411" s="33">
        <f t="shared" si="39"/>
        <v>96.04066985645933</v>
      </c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82">
        <f t="shared" si="36"/>
        <v>154404</v>
      </c>
      <c r="U411" s="82">
        <f t="shared" si="37"/>
        <v>160580</v>
      </c>
      <c r="V411" s="51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</row>
    <row r="412" spans="1:32" ht="15">
      <c r="A412" s="83" t="s">
        <v>38</v>
      </c>
      <c r="B412" s="17">
        <v>15369</v>
      </c>
      <c r="C412" s="17">
        <v>15369</v>
      </c>
      <c r="D412" s="17">
        <v>66896</v>
      </c>
      <c r="E412" s="17">
        <v>68000</v>
      </c>
      <c r="F412" s="33">
        <f t="shared" si="38"/>
        <v>4.352657947817034</v>
      </c>
      <c r="G412" s="33">
        <f t="shared" si="39"/>
        <v>4.424490858221095</v>
      </c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82">
        <f t="shared" si="36"/>
        <v>66896</v>
      </c>
      <c r="U412" s="82">
        <f t="shared" si="37"/>
        <v>68000</v>
      </c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</row>
    <row r="413" spans="1:32" ht="15">
      <c r="A413" s="83" t="s">
        <v>385</v>
      </c>
      <c r="B413" s="16">
        <v>47655</v>
      </c>
      <c r="C413" s="16">
        <v>47655</v>
      </c>
      <c r="D413" s="16">
        <v>650000</v>
      </c>
      <c r="E413" s="16">
        <v>650000</v>
      </c>
      <c r="F413" s="33">
        <f t="shared" si="38"/>
        <v>13.639702024971147</v>
      </c>
      <c r="G413" s="33">
        <f t="shared" si="39"/>
        <v>13.639702024971147</v>
      </c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82">
        <f t="shared" si="36"/>
        <v>650000</v>
      </c>
      <c r="U413" s="82">
        <f t="shared" si="37"/>
        <v>650000</v>
      </c>
      <c r="V413" s="51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</row>
    <row r="414" spans="1:32" ht="15">
      <c r="A414" s="83" t="s">
        <v>544</v>
      </c>
      <c r="B414" s="16">
        <v>1103</v>
      </c>
      <c r="C414" s="16">
        <v>1103</v>
      </c>
      <c r="D414" s="16">
        <v>28000</v>
      </c>
      <c r="E414" s="16">
        <v>28000</v>
      </c>
      <c r="F414" s="33">
        <f t="shared" si="38"/>
        <v>25.385312783318223</v>
      </c>
      <c r="G414" s="33">
        <f t="shared" si="39"/>
        <v>25.385312783318223</v>
      </c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82">
        <f t="shared" si="36"/>
        <v>28000</v>
      </c>
      <c r="U414" s="82">
        <f t="shared" si="37"/>
        <v>28000</v>
      </c>
      <c r="V414" s="51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</row>
    <row r="415" spans="1:32" ht="15">
      <c r="A415" s="83" t="s">
        <v>13</v>
      </c>
      <c r="B415" s="16">
        <v>3033</v>
      </c>
      <c r="C415" s="16">
        <v>3033</v>
      </c>
      <c r="D415" s="16">
        <v>77000</v>
      </c>
      <c r="E415" s="16">
        <v>80000</v>
      </c>
      <c r="F415" s="33">
        <f t="shared" si="38"/>
        <v>25.387405209363667</v>
      </c>
      <c r="G415" s="33">
        <f t="shared" si="39"/>
        <v>26.376524892845367</v>
      </c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82">
        <f t="shared" si="36"/>
        <v>77000</v>
      </c>
      <c r="U415" s="82">
        <f t="shared" si="37"/>
        <v>80000</v>
      </c>
      <c r="V415" s="51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</row>
    <row r="416" spans="1:32" ht="15">
      <c r="A416" s="83" t="s">
        <v>345</v>
      </c>
      <c r="B416" s="18">
        <v>4172</v>
      </c>
      <c r="C416" s="18">
        <v>4172</v>
      </c>
      <c r="D416" s="18">
        <v>102466</v>
      </c>
      <c r="E416" s="18">
        <v>102466</v>
      </c>
      <c r="F416" s="33">
        <f t="shared" si="38"/>
        <v>24.56040268456376</v>
      </c>
      <c r="G416" s="33">
        <f t="shared" si="39"/>
        <v>24.56040268456376</v>
      </c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82">
        <f t="shared" si="36"/>
        <v>102466</v>
      </c>
      <c r="U416" s="82">
        <f t="shared" si="37"/>
        <v>102466</v>
      </c>
      <c r="V416" s="51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</row>
    <row r="417" spans="1:32" ht="15">
      <c r="A417" s="83" t="s">
        <v>337</v>
      </c>
      <c r="B417" s="17"/>
      <c r="C417" s="17"/>
      <c r="D417" s="17">
        <v>43000</v>
      </c>
      <c r="E417" s="17">
        <v>43000</v>
      </c>
      <c r="F417" s="33"/>
      <c r="G417" s="33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82">
        <f t="shared" si="36"/>
        <v>43000</v>
      </c>
      <c r="U417" s="82">
        <f t="shared" si="37"/>
        <v>43000</v>
      </c>
      <c r="V417" s="51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</row>
    <row r="418" spans="1:32" ht="15">
      <c r="A418" s="83" t="s">
        <v>697</v>
      </c>
      <c r="B418" s="16">
        <v>146763</v>
      </c>
      <c r="C418" s="16">
        <v>146763</v>
      </c>
      <c r="D418" s="16">
        <v>3550000</v>
      </c>
      <c r="E418" s="16">
        <v>3550000</v>
      </c>
      <c r="F418" s="33">
        <f t="shared" si="38"/>
        <v>24.18865790424017</v>
      </c>
      <c r="G418" s="33">
        <f t="shared" si="39"/>
        <v>24.18865790424017</v>
      </c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82">
        <f t="shared" si="36"/>
        <v>3550000</v>
      </c>
      <c r="U418" s="82">
        <f t="shared" si="37"/>
        <v>3550000</v>
      </c>
      <c r="V418" s="51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</row>
    <row r="419" spans="1:32" ht="15">
      <c r="A419" s="83" t="s">
        <v>91</v>
      </c>
      <c r="B419" s="16">
        <v>3310</v>
      </c>
      <c r="C419" s="16">
        <v>3310</v>
      </c>
      <c r="D419" s="16">
        <v>45100</v>
      </c>
      <c r="E419" s="16">
        <v>45100</v>
      </c>
      <c r="F419" s="33">
        <f t="shared" si="38"/>
        <v>13.625377643504532</v>
      </c>
      <c r="G419" s="33">
        <f t="shared" si="39"/>
        <v>13.625377643504532</v>
      </c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82">
        <f t="shared" si="36"/>
        <v>45100</v>
      </c>
      <c r="U419" s="82">
        <f t="shared" si="37"/>
        <v>45100</v>
      </c>
      <c r="V419" s="51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</row>
    <row r="420" spans="1:32" ht="15">
      <c r="A420" s="83" t="s">
        <v>593</v>
      </c>
      <c r="B420" s="16">
        <v>169206</v>
      </c>
      <c r="C420" s="16">
        <v>152940</v>
      </c>
      <c r="D420" s="16">
        <v>1210000</v>
      </c>
      <c r="E420" s="16">
        <v>1002000</v>
      </c>
      <c r="F420" s="33">
        <f t="shared" si="38"/>
        <v>7.151046653191967</v>
      </c>
      <c r="G420" s="33">
        <f t="shared" si="39"/>
        <v>6.551588858375833</v>
      </c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82">
        <f t="shared" si="36"/>
        <v>1210000</v>
      </c>
      <c r="U420" s="82">
        <f t="shared" si="37"/>
        <v>1002000</v>
      </c>
      <c r="V420" s="51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</row>
    <row r="421" spans="1:32" ht="15">
      <c r="A421" s="83" t="s">
        <v>570</v>
      </c>
      <c r="B421" s="16"/>
      <c r="C421" s="16"/>
      <c r="D421" s="43">
        <v>1540800</v>
      </c>
      <c r="E421" s="16"/>
      <c r="F421" s="33"/>
      <c r="G421" s="33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82">
        <f t="shared" si="36"/>
        <v>1540800</v>
      </c>
      <c r="U421" s="82"/>
      <c r="V421" s="51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</row>
    <row r="422" spans="1:32" ht="15">
      <c r="A422" s="83" t="s">
        <v>897</v>
      </c>
      <c r="B422" s="16">
        <v>4558</v>
      </c>
      <c r="C422" s="16">
        <v>4558</v>
      </c>
      <c r="D422" s="16">
        <v>124900</v>
      </c>
      <c r="E422" s="16">
        <v>124900</v>
      </c>
      <c r="F422" s="33">
        <f t="shared" si="38"/>
        <v>27.402369460289602</v>
      </c>
      <c r="G422" s="33">
        <f t="shared" si="39"/>
        <v>27.402369460289602</v>
      </c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82">
        <f t="shared" si="36"/>
        <v>124900</v>
      </c>
      <c r="U422" s="82">
        <f>SUM(K422,Q422,E422)</f>
        <v>124900</v>
      </c>
      <c r="V422" s="51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</row>
    <row r="423" spans="1:32" ht="15">
      <c r="A423" s="83" t="s">
        <v>527</v>
      </c>
      <c r="B423" s="16">
        <v>915</v>
      </c>
      <c r="C423" s="16">
        <v>384</v>
      </c>
      <c r="D423" s="16">
        <v>24400</v>
      </c>
      <c r="E423" s="16">
        <v>10240</v>
      </c>
      <c r="F423" s="33">
        <f t="shared" si="38"/>
        <v>26.666666666666668</v>
      </c>
      <c r="G423" s="33">
        <f t="shared" si="39"/>
        <v>26.666666666666668</v>
      </c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82">
        <f t="shared" si="36"/>
        <v>24400</v>
      </c>
      <c r="U423" s="82">
        <f>SUM(K423,Q423,E423)</f>
        <v>10240</v>
      </c>
      <c r="V423" s="51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</row>
    <row r="424" spans="1:32" ht="15">
      <c r="A424" s="83" t="s">
        <v>78</v>
      </c>
      <c r="B424" s="16"/>
      <c r="C424" s="16"/>
      <c r="D424" s="16">
        <v>143100</v>
      </c>
      <c r="E424" s="16"/>
      <c r="F424" s="33"/>
      <c r="G424" s="33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82">
        <f t="shared" si="36"/>
        <v>143100</v>
      </c>
      <c r="U424" s="82"/>
      <c r="V424" s="51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</row>
    <row r="425" spans="1:32" ht="15">
      <c r="A425" s="83" t="s">
        <v>487</v>
      </c>
      <c r="B425" s="17">
        <v>29600</v>
      </c>
      <c r="C425" s="17">
        <v>29600</v>
      </c>
      <c r="D425" s="17">
        <v>143100</v>
      </c>
      <c r="E425" s="17">
        <v>143100</v>
      </c>
      <c r="F425" s="33">
        <f t="shared" si="38"/>
        <v>4.83445945945946</v>
      </c>
      <c r="G425" s="33">
        <f t="shared" si="39"/>
        <v>4.83445945945946</v>
      </c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82">
        <f t="shared" si="36"/>
        <v>143100</v>
      </c>
      <c r="U425" s="82">
        <f>SUM(K425,Q425,E425)</f>
        <v>143100</v>
      </c>
      <c r="V425" s="51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</row>
    <row r="426" spans="1:32" ht="15">
      <c r="A426" s="83" t="s">
        <v>835</v>
      </c>
      <c r="B426" s="16">
        <v>121200</v>
      </c>
      <c r="C426" s="16">
        <v>121200</v>
      </c>
      <c r="D426" s="16">
        <v>585000</v>
      </c>
      <c r="E426" s="16">
        <v>585000</v>
      </c>
      <c r="F426" s="33">
        <f t="shared" si="38"/>
        <v>4.826732673267327</v>
      </c>
      <c r="G426" s="33">
        <f t="shared" si="39"/>
        <v>4.826732673267327</v>
      </c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82">
        <f t="shared" si="36"/>
        <v>585000</v>
      </c>
      <c r="U426" s="82">
        <f>SUM(K426,Q426,E426)</f>
        <v>585000</v>
      </c>
      <c r="V426" s="51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</row>
    <row r="427" spans="1:32" ht="15">
      <c r="A427" s="83" t="s">
        <v>698</v>
      </c>
      <c r="B427" s="16"/>
      <c r="C427" s="16"/>
      <c r="D427" s="16">
        <v>234000</v>
      </c>
      <c r="E427" s="16"/>
      <c r="F427" s="33"/>
      <c r="G427" s="33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82">
        <f t="shared" si="36"/>
        <v>234000</v>
      </c>
      <c r="U427" s="82"/>
      <c r="V427" s="51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</row>
    <row r="428" spans="1:32" ht="15">
      <c r="A428" s="83" t="s">
        <v>686</v>
      </c>
      <c r="B428" s="16">
        <v>3281</v>
      </c>
      <c r="C428" s="16">
        <v>3281</v>
      </c>
      <c r="D428" s="16">
        <v>45000</v>
      </c>
      <c r="E428" s="16">
        <v>48952</v>
      </c>
      <c r="F428" s="33">
        <f t="shared" si="38"/>
        <v>13.715330691862237</v>
      </c>
      <c r="G428" s="33">
        <f t="shared" si="39"/>
        <v>14.919841511734228</v>
      </c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82">
        <f t="shared" si="36"/>
        <v>45000</v>
      </c>
      <c r="U428" s="82">
        <f aca="true" t="shared" si="40" ref="U428:U435">SUM(K428,Q428,E428)</f>
        <v>48952</v>
      </c>
      <c r="V428" s="51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</row>
    <row r="429" spans="1:32" ht="15">
      <c r="A429" s="83" t="s">
        <v>605</v>
      </c>
      <c r="B429" s="16">
        <v>8598</v>
      </c>
      <c r="C429" s="16">
        <v>8598</v>
      </c>
      <c r="D429" s="16">
        <v>218300</v>
      </c>
      <c r="E429" s="16">
        <v>231400</v>
      </c>
      <c r="F429" s="33">
        <f t="shared" si="38"/>
        <v>25.389625494301</v>
      </c>
      <c r="G429" s="33">
        <f t="shared" si="39"/>
        <v>26.913235636194464</v>
      </c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82">
        <f t="shared" si="36"/>
        <v>218300</v>
      </c>
      <c r="U429" s="82">
        <f t="shared" si="40"/>
        <v>231400</v>
      </c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</row>
    <row r="430" spans="1:32" ht="15">
      <c r="A430" s="83" t="s">
        <v>700</v>
      </c>
      <c r="B430" s="16">
        <v>144176</v>
      </c>
      <c r="C430" s="16">
        <v>144176</v>
      </c>
      <c r="D430" s="16">
        <v>3784672</v>
      </c>
      <c r="E430" s="16">
        <v>3950000</v>
      </c>
      <c r="F430" s="33">
        <f t="shared" si="38"/>
        <v>26.250360670291865</v>
      </c>
      <c r="G430" s="33">
        <f t="shared" si="39"/>
        <v>27.39707024747531</v>
      </c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82">
        <f t="shared" si="36"/>
        <v>3784672</v>
      </c>
      <c r="U430" s="82">
        <f t="shared" si="40"/>
        <v>3950000</v>
      </c>
      <c r="V430" s="51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</row>
    <row r="431" spans="1:32" ht="15">
      <c r="A431" s="83" t="s">
        <v>658</v>
      </c>
      <c r="B431" s="16">
        <v>4537</v>
      </c>
      <c r="C431" s="16">
        <v>4537</v>
      </c>
      <c r="D431" s="16">
        <v>107680</v>
      </c>
      <c r="E431" s="16">
        <v>109840</v>
      </c>
      <c r="F431" s="33">
        <f t="shared" si="38"/>
        <v>23.73374476526339</v>
      </c>
      <c r="G431" s="33">
        <f t="shared" si="39"/>
        <v>24.209830284328852</v>
      </c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82">
        <f t="shared" si="36"/>
        <v>107680</v>
      </c>
      <c r="U431" s="82">
        <f t="shared" si="40"/>
        <v>109840</v>
      </c>
      <c r="V431" s="51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</row>
    <row r="432" spans="1:32" ht="15">
      <c r="A432" s="83" t="s">
        <v>607</v>
      </c>
      <c r="B432" s="18">
        <v>45750</v>
      </c>
      <c r="C432" s="18">
        <v>45750</v>
      </c>
      <c r="D432" s="18">
        <v>337200</v>
      </c>
      <c r="E432" s="18">
        <v>337200</v>
      </c>
      <c r="F432" s="33">
        <f t="shared" si="38"/>
        <v>7.370491803278688</v>
      </c>
      <c r="G432" s="33">
        <f t="shared" si="39"/>
        <v>7.370491803278688</v>
      </c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82">
        <f t="shared" si="36"/>
        <v>337200</v>
      </c>
      <c r="U432" s="82">
        <f t="shared" si="40"/>
        <v>337200</v>
      </c>
      <c r="V432" s="51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</row>
    <row r="433" spans="1:32" ht="15">
      <c r="A433" s="83" t="s">
        <v>920</v>
      </c>
      <c r="B433" s="16">
        <v>1221</v>
      </c>
      <c r="C433" s="16">
        <v>1221</v>
      </c>
      <c r="D433" s="16">
        <v>31000</v>
      </c>
      <c r="E433" s="16">
        <v>31000</v>
      </c>
      <c r="F433" s="33">
        <f t="shared" si="38"/>
        <v>25.389025389025388</v>
      </c>
      <c r="G433" s="33">
        <f t="shared" si="39"/>
        <v>25.389025389025388</v>
      </c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82">
        <f t="shared" si="36"/>
        <v>31000</v>
      </c>
      <c r="U433" s="82">
        <f t="shared" si="40"/>
        <v>31000</v>
      </c>
      <c r="V433" s="51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</row>
    <row r="434" spans="1:32" ht="15">
      <c r="A434" s="83" t="s">
        <v>74</v>
      </c>
      <c r="B434" s="16"/>
      <c r="C434" s="16"/>
      <c r="D434" s="16">
        <v>11968</v>
      </c>
      <c r="E434" s="16">
        <v>12570</v>
      </c>
      <c r="F434" s="33"/>
      <c r="G434" s="33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82">
        <f t="shared" si="36"/>
        <v>11968</v>
      </c>
      <c r="U434" s="82">
        <f t="shared" si="40"/>
        <v>12570</v>
      </c>
      <c r="V434" s="51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</row>
    <row r="435" spans="1:32" ht="15">
      <c r="A435" s="83" t="s">
        <v>79</v>
      </c>
      <c r="B435" s="16">
        <v>174</v>
      </c>
      <c r="C435" s="16">
        <v>174</v>
      </c>
      <c r="D435" s="16">
        <v>108700</v>
      </c>
      <c r="E435" s="16">
        <v>108700</v>
      </c>
      <c r="F435" s="33">
        <f t="shared" si="38"/>
        <v>624.7126436781609</v>
      </c>
      <c r="G435" s="33">
        <f t="shared" si="39"/>
        <v>624.7126436781609</v>
      </c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82">
        <f t="shared" si="36"/>
        <v>108700</v>
      </c>
      <c r="U435" s="82">
        <f t="shared" si="40"/>
        <v>108700</v>
      </c>
      <c r="V435" s="51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</row>
    <row r="436" spans="1:32" ht="15">
      <c r="A436" s="83" t="s">
        <v>528</v>
      </c>
      <c r="B436" s="16">
        <v>24</v>
      </c>
      <c r="C436" s="16">
        <v>24</v>
      </c>
      <c r="D436" s="16">
        <v>43400</v>
      </c>
      <c r="E436" s="16"/>
      <c r="F436" s="33">
        <f t="shared" si="38"/>
        <v>1808.3333333333333</v>
      </c>
      <c r="G436" s="33">
        <f t="shared" si="39"/>
        <v>0</v>
      </c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82">
        <f t="shared" si="36"/>
        <v>43400</v>
      </c>
      <c r="U436" s="82"/>
      <c r="V436" s="51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</row>
    <row r="437" spans="1:32" ht="15">
      <c r="A437" s="83" t="s">
        <v>121</v>
      </c>
      <c r="B437" s="18">
        <v>4283194</v>
      </c>
      <c r="C437" s="18">
        <v>4268741</v>
      </c>
      <c r="D437" s="18">
        <v>115528253</v>
      </c>
      <c r="E437" s="18">
        <v>115519000</v>
      </c>
      <c r="F437" s="33">
        <f t="shared" si="38"/>
        <v>26.97245396776331</v>
      </c>
      <c r="G437" s="33">
        <f t="shared" si="39"/>
        <v>27.061609031796493</v>
      </c>
      <c r="H437" s="18"/>
      <c r="I437" s="18"/>
      <c r="J437" s="18"/>
      <c r="K437" s="18"/>
      <c r="L437" s="18"/>
      <c r="M437" s="18"/>
      <c r="N437" s="18">
        <v>2247836</v>
      </c>
      <c r="O437" s="18">
        <v>2244440</v>
      </c>
      <c r="P437" s="18">
        <v>100277100</v>
      </c>
      <c r="Q437" s="18">
        <v>100105000</v>
      </c>
      <c r="R437" s="16">
        <f>P437/N437</f>
        <v>44.610505392742176</v>
      </c>
      <c r="S437" s="16">
        <f>Q437/O437</f>
        <v>44.60132594321969</v>
      </c>
      <c r="T437" s="82">
        <f t="shared" si="36"/>
        <v>215805353</v>
      </c>
      <c r="U437" s="82">
        <f>SUM(K437,Q437,E437)</f>
        <v>215624000</v>
      </c>
      <c r="V437" s="51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</row>
    <row r="438" spans="1:32" ht="15">
      <c r="A438" s="83" t="s">
        <v>612</v>
      </c>
      <c r="B438" s="16">
        <v>7626</v>
      </c>
      <c r="C438" s="16">
        <v>7626</v>
      </c>
      <c r="D438" s="16">
        <v>219257</v>
      </c>
      <c r="E438" s="16">
        <v>219257</v>
      </c>
      <c r="F438" s="33">
        <f t="shared" si="38"/>
        <v>28.751245738263833</v>
      </c>
      <c r="G438" s="33">
        <f t="shared" si="39"/>
        <v>28.751245738263833</v>
      </c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82">
        <f t="shared" si="36"/>
        <v>219257</v>
      </c>
      <c r="U438" s="82">
        <f>SUM(K438,Q438,E438)</f>
        <v>219257</v>
      </c>
      <c r="V438" s="51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</row>
    <row r="439" spans="1:32" ht="15">
      <c r="A439" s="83" t="s">
        <v>561</v>
      </c>
      <c r="B439" s="43">
        <v>2403</v>
      </c>
      <c r="C439" s="43">
        <v>2403</v>
      </c>
      <c r="D439" s="43">
        <v>61000</v>
      </c>
      <c r="E439" s="16"/>
      <c r="F439" s="33">
        <f t="shared" si="38"/>
        <v>25.384935497295047</v>
      </c>
      <c r="G439" s="33">
        <f t="shared" si="39"/>
        <v>0</v>
      </c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82">
        <f t="shared" si="36"/>
        <v>61000</v>
      </c>
      <c r="U439" s="82"/>
      <c r="V439" s="51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</row>
    <row r="440" spans="1:32" ht="15">
      <c r="A440" s="83" t="s">
        <v>649</v>
      </c>
      <c r="B440" s="16">
        <v>836</v>
      </c>
      <c r="C440" s="16">
        <v>836</v>
      </c>
      <c r="D440" s="16">
        <v>13584</v>
      </c>
      <c r="E440" s="16">
        <v>13856</v>
      </c>
      <c r="F440" s="33">
        <f t="shared" si="38"/>
        <v>16.248803827751196</v>
      </c>
      <c r="G440" s="33">
        <f t="shared" si="39"/>
        <v>16.574162679425836</v>
      </c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82">
        <f t="shared" si="36"/>
        <v>13584</v>
      </c>
      <c r="U440" s="82">
        <f aca="true" t="shared" si="41" ref="U440:U466">SUM(K440,Q440,E440)</f>
        <v>13856</v>
      </c>
      <c r="V440" s="51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</row>
    <row r="441" spans="1:32" ht="15">
      <c r="A441" s="83" t="s">
        <v>880</v>
      </c>
      <c r="B441" s="16">
        <v>1930</v>
      </c>
      <c r="C441" s="16">
        <v>1930</v>
      </c>
      <c r="D441" s="16">
        <v>49000</v>
      </c>
      <c r="E441" s="16">
        <v>49000</v>
      </c>
      <c r="F441" s="33">
        <f t="shared" si="38"/>
        <v>25.38860103626943</v>
      </c>
      <c r="G441" s="33">
        <f t="shared" si="39"/>
        <v>25.38860103626943</v>
      </c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82">
        <f t="shared" si="36"/>
        <v>49000</v>
      </c>
      <c r="U441" s="82">
        <f t="shared" si="41"/>
        <v>49000</v>
      </c>
      <c r="V441" s="51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</row>
    <row r="442" spans="1:32" ht="15">
      <c r="A442" s="83" t="s">
        <v>906</v>
      </c>
      <c r="B442" s="16">
        <v>5870</v>
      </c>
      <c r="C442" s="16">
        <v>5870</v>
      </c>
      <c r="D442" s="16">
        <v>149000</v>
      </c>
      <c r="E442" s="16">
        <v>160000</v>
      </c>
      <c r="F442" s="33">
        <f t="shared" si="38"/>
        <v>25.38330494037479</v>
      </c>
      <c r="G442" s="33">
        <f t="shared" si="39"/>
        <v>27.2572402044293</v>
      </c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82">
        <f t="shared" si="36"/>
        <v>149000</v>
      </c>
      <c r="U442" s="82">
        <f t="shared" si="41"/>
        <v>160000</v>
      </c>
      <c r="V442" s="51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</row>
    <row r="443" spans="1:32" ht="15">
      <c r="A443" s="83" t="s">
        <v>89</v>
      </c>
      <c r="B443" s="16">
        <v>836</v>
      </c>
      <c r="C443" s="16">
        <v>836</v>
      </c>
      <c r="D443" s="16">
        <v>51504</v>
      </c>
      <c r="E443" s="16">
        <v>52534</v>
      </c>
      <c r="F443" s="33">
        <f t="shared" si="38"/>
        <v>61.60765550239235</v>
      </c>
      <c r="G443" s="33">
        <f t="shared" si="39"/>
        <v>62.83971291866029</v>
      </c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82">
        <f t="shared" si="36"/>
        <v>51504</v>
      </c>
      <c r="U443" s="82">
        <f t="shared" si="41"/>
        <v>52534</v>
      </c>
      <c r="V443" s="51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</row>
    <row r="444" spans="1:32" ht="15">
      <c r="A444" s="83" t="s">
        <v>606</v>
      </c>
      <c r="B444" s="16">
        <v>22</v>
      </c>
      <c r="C444" s="16">
        <v>0</v>
      </c>
      <c r="D444" s="16">
        <v>745</v>
      </c>
      <c r="E444" s="16">
        <v>0</v>
      </c>
      <c r="F444" s="33">
        <f t="shared" si="38"/>
        <v>33.86363636363637</v>
      </c>
      <c r="G444" s="33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82">
        <f t="shared" si="36"/>
        <v>745</v>
      </c>
      <c r="U444" s="82">
        <f t="shared" si="41"/>
        <v>0</v>
      </c>
      <c r="V444" s="51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</row>
    <row r="445" spans="1:32" ht="15">
      <c r="A445" s="83" t="s">
        <v>869</v>
      </c>
      <c r="B445" s="16">
        <v>1970</v>
      </c>
      <c r="C445" s="16">
        <v>1970</v>
      </c>
      <c r="D445" s="16">
        <v>50000</v>
      </c>
      <c r="E445" s="16">
        <v>50000</v>
      </c>
      <c r="F445" s="33">
        <f t="shared" si="38"/>
        <v>25.380710659898476</v>
      </c>
      <c r="G445" s="33">
        <f t="shared" si="39"/>
        <v>25.380710659898476</v>
      </c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82">
        <f t="shared" si="36"/>
        <v>50000</v>
      </c>
      <c r="U445" s="82">
        <f t="shared" si="41"/>
        <v>50000</v>
      </c>
      <c r="V445" s="51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</row>
    <row r="446" spans="1:32" ht="15">
      <c r="A446" s="83" t="s">
        <v>932</v>
      </c>
      <c r="B446" s="16">
        <v>58400</v>
      </c>
      <c r="C446" s="16">
        <v>58400</v>
      </c>
      <c r="D446" s="16">
        <v>64000</v>
      </c>
      <c r="E446" s="16">
        <v>64000</v>
      </c>
      <c r="F446" s="33">
        <f t="shared" si="38"/>
        <v>1.095890410958904</v>
      </c>
      <c r="G446" s="33">
        <f t="shared" si="39"/>
        <v>1.095890410958904</v>
      </c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82">
        <f aca="true" t="shared" si="42" ref="T446:T510">SUM(J446,P446,D446)</f>
        <v>64000</v>
      </c>
      <c r="U446" s="82">
        <f t="shared" si="41"/>
        <v>64000</v>
      </c>
      <c r="V446" s="51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</row>
    <row r="447" spans="1:32" ht="15">
      <c r="A447" s="83" t="s">
        <v>12</v>
      </c>
      <c r="B447" s="16">
        <v>7850</v>
      </c>
      <c r="C447" s="16">
        <v>7850</v>
      </c>
      <c r="D447" s="16">
        <v>183500</v>
      </c>
      <c r="E447" s="16">
        <v>183500</v>
      </c>
      <c r="F447" s="33">
        <f t="shared" si="38"/>
        <v>23.37579617834395</v>
      </c>
      <c r="G447" s="33">
        <f t="shared" si="39"/>
        <v>23.37579617834395</v>
      </c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82">
        <f t="shared" si="42"/>
        <v>183500</v>
      </c>
      <c r="U447" s="82">
        <f t="shared" si="41"/>
        <v>183500</v>
      </c>
      <c r="V447" s="51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</row>
    <row r="448" spans="1:32" ht="15">
      <c r="A448" s="83" t="s">
        <v>807</v>
      </c>
      <c r="B448" s="16">
        <v>54150</v>
      </c>
      <c r="C448" s="16">
        <v>54150</v>
      </c>
      <c r="D448" s="16">
        <v>252400</v>
      </c>
      <c r="E448" s="16">
        <v>265020</v>
      </c>
      <c r="F448" s="33">
        <f t="shared" si="38"/>
        <v>4.66112650046168</v>
      </c>
      <c r="G448" s="33">
        <f t="shared" si="39"/>
        <v>4.894182825484765</v>
      </c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82">
        <f t="shared" si="42"/>
        <v>252400</v>
      </c>
      <c r="U448" s="82">
        <f t="shared" si="41"/>
        <v>265020</v>
      </c>
      <c r="V448" s="51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</row>
    <row r="449" spans="1:32" ht="15">
      <c r="A449" s="83" t="s">
        <v>529</v>
      </c>
      <c r="B449" s="16">
        <v>3424</v>
      </c>
      <c r="C449" s="16">
        <v>3424</v>
      </c>
      <c r="D449" s="16">
        <v>72028</v>
      </c>
      <c r="E449" s="16">
        <v>77000</v>
      </c>
      <c r="F449" s="33">
        <f t="shared" si="38"/>
        <v>21.036214953271028</v>
      </c>
      <c r="G449" s="33">
        <f t="shared" si="39"/>
        <v>22.488317757009344</v>
      </c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82">
        <f t="shared" si="42"/>
        <v>72028</v>
      </c>
      <c r="U449" s="82">
        <f t="shared" si="41"/>
        <v>77000</v>
      </c>
      <c r="V449" s="51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</row>
    <row r="450" spans="1:32" ht="15">
      <c r="A450" s="83" t="s">
        <v>575</v>
      </c>
      <c r="B450" s="16">
        <v>1221</v>
      </c>
      <c r="C450" s="16">
        <v>1221</v>
      </c>
      <c r="D450" s="16">
        <v>31000</v>
      </c>
      <c r="E450" s="16">
        <v>33000</v>
      </c>
      <c r="F450" s="33">
        <f t="shared" si="38"/>
        <v>25.389025389025388</v>
      </c>
      <c r="G450" s="33">
        <f t="shared" si="39"/>
        <v>27.027027027027028</v>
      </c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82">
        <f t="shared" si="42"/>
        <v>31000</v>
      </c>
      <c r="U450" s="82">
        <f t="shared" si="41"/>
        <v>33000</v>
      </c>
      <c r="V450" s="51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</row>
    <row r="451" spans="1:32" ht="15">
      <c r="A451" s="83" t="s">
        <v>526</v>
      </c>
      <c r="B451" s="16">
        <v>6737</v>
      </c>
      <c r="C451" s="16">
        <v>6737</v>
      </c>
      <c r="D451" s="16">
        <v>161000</v>
      </c>
      <c r="E451" s="16">
        <v>161000</v>
      </c>
      <c r="F451" s="33">
        <f t="shared" si="38"/>
        <v>23.89787739349859</v>
      </c>
      <c r="G451" s="33">
        <f t="shared" si="39"/>
        <v>23.89787739349859</v>
      </c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82">
        <f t="shared" si="42"/>
        <v>161000</v>
      </c>
      <c r="U451" s="82">
        <f t="shared" si="41"/>
        <v>161000</v>
      </c>
      <c r="V451" s="51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</row>
    <row r="452" spans="1:32" ht="15">
      <c r="A452" s="83" t="s">
        <v>49</v>
      </c>
      <c r="B452" s="16">
        <v>5739</v>
      </c>
      <c r="C452" s="16">
        <v>152662</v>
      </c>
      <c r="D452" s="16">
        <v>5739</v>
      </c>
      <c r="E452" s="16">
        <v>152662</v>
      </c>
      <c r="F452" s="33">
        <f t="shared" si="38"/>
        <v>1</v>
      </c>
      <c r="G452" s="33">
        <f t="shared" si="39"/>
        <v>1</v>
      </c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82">
        <f t="shared" si="42"/>
        <v>5739</v>
      </c>
      <c r="U452" s="82">
        <f t="shared" si="41"/>
        <v>152662</v>
      </c>
      <c r="V452" s="51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</row>
    <row r="453" spans="1:32" ht="15">
      <c r="A453" s="83" t="s">
        <v>92</v>
      </c>
      <c r="B453" s="16">
        <v>705000</v>
      </c>
      <c r="C453" s="16">
        <v>705000</v>
      </c>
      <c r="D453" s="16">
        <v>18358000</v>
      </c>
      <c r="E453" s="16">
        <v>18758000</v>
      </c>
      <c r="F453" s="33">
        <f t="shared" si="38"/>
        <v>26.039716312056736</v>
      </c>
      <c r="G453" s="33">
        <f t="shared" si="39"/>
        <v>26.60709219858156</v>
      </c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82">
        <f t="shared" si="42"/>
        <v>18358000</v>
      </c>
      <c r="U453" s="82">
        <f t="shared" si="41"/>
        <v>18758000</v>
      </c>
      <c r="V453" s="51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</row>
    <row r="454" spans="1:32" ht="15">
      <c r="A454" s="83" t="s">
        <v>491</v>
      </c>
      <c r="B454" s="18">
        <v>4486</v>
      </c>
      <c r="C454" s="18">
        <v>4486</v>
      </c>
      <c r="D454" s="18">
        <v>127833</v>
      </c>
      <c r="E454" s="18">
        <v>138000</v>
      </c>
      <c r="F454" s="33">
        <f t="shared" si="38"/>
        <v>28.49598751671868</v>
      </c>
      <c r="G454" s="33">
        <f t="shared" si="39"/>
        <v>30.762371823450735</v>
      </c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82">
        <f t="shared" si="42"/>
        <v>127833</v>
      </c>
      <c r="U454" s="82">
        <f t="shared" si="41"/>
        <v>138000</v>
      </c>
      <c r="V454" s="68"/>
      <c r="W454" s="69"/>
      <c r="X454" s="69"/>
      <c r="Y454" s="69"/>
      <c r="Z454" s="69"/>
      <c r="AA454" s="69"/>
      <c r="AB454" s="69"/>
      <c r="AC454" s="69"/>
      <c r="AD454" s="69"/>
      <c r="AE454" s="69"/>
      <c r="AF454" s="69"/>
    </row>
    <row r="455" spans="1:32" ht="15">
      <c r="A455" s="83" t="s">
        <v>39</v>
      </c>
      <c r="B455" s="16"/>
      <c r="C455" s="16"/>
      <c r="D455" s="16">
        <v>21000</v>
      </c>
      <c r="E455" s="16">
        <v>25000</v>
      </c>
      <c r="F455" s="33"/>
      <c r="G455" s="33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82">
        <f t="shared" si="42"/>
        <v>21000</v>
      </c>
      <c r="U455" s="82">
        <f t="shared" si="41"/>
        <v>25000</v>
      </c>
      <c r="V455" s="51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</row>
    <row r="456" spans="1:32" ht="15">
      <c r="A456" s="83" t="s">
        <v>30</v>
      </c>
      <c r="B456" s="16">
        <v>22417</v>
      </c>
      <c r="C456" s="16">
        <v>22417</v>
      </c>
      <c r="D456" s="16">
        <v>312172</v>
      </c>
      <c r="E456" s="16">
        <v>327781</v>
      </c>
      <c r="F456" s="33">
        <f t="shared" si="38"/>
        <v>13.925681402507026</v>
      </c>
      <c r="G456" s="33">
        <f t="shared" si="39"/>
        <v>14.621983316233216</v>
      </c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82">
        <f t="shared" si="42"/>
        <v>312172</v>
      </c>
      <c r="U456" s="82">
        <f t="shared" si="41"/>
        <v>327781</v>
      </c>
      <c r="V456" s="51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</row>
    <row r="457" spans="1:32" ht="15">
      <c r="A457" s="83" t="s">
        <v>888</v>
      </c>
      <c r="B457" s="16"/>
      <c r="C457" s="16"/>
      <c r="D457" s="16">
        <v>36000</v>
      </c>
      <c r="E457" s="16">
        <v>36000</v>
      </c>
      <c r="F457" s="33"/>
      <c r="G457" s="33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82">
        <f t="shared" si="42"/>
        <v>36000</v>
      </c>
      <c r="U457" s="82">
        <f t="shared" si="41"/>
        <v>36000</v>
      </c>
      <c r="V457" s="51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</row>
    <row r="458" spans="1:32" ht="15">
      <c r="A458" s="83" t="s">
        <v>704</v>
      </c>
      <c r="B458" s="16">
        <v>1339</v>
      </c>
      <c r="C458" s="16">
        <v>1339</v>
      </c>
      <c r="D458" s="16">
        <v>34000</v>
      </c>
      <c r="E458" s="16">
        <v>35000</v>
      </c>
      <c r="F458" s="33">
        <f t="shared" si="38"/>
        <v>25.39208364451083</v>
      </c>
      <c r="G458" s="33">
        <f t="shared" si="39"/>
        <v>26.138909634055263</v>
      </c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82">
        <f t="shared" si="42"/>
        <v>34000</v>
      </c>
      <c r="U458" s="82">
        <f t="shared" si="41"/>
        <v>35000</v>
      </c>
      <c r="V458" s="51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</row>
    <row r="459" spans="1:32" ht="15">
      <c r="A459" s="83" t="s">
        <v>651</v>
      </c>
      <c r="B459" s="17">
        <v>2040</v>
      </c>
      <c r="C459" s="17">
        <v>2040</v>
      </c>
      <c r="D459" s="17">
        <v>71196</v>
      </c>
      <c r="E459" s="17">
        <v>72620</v>
      </c>
      <c r="F459" s="33">
        <f t="shared" si="38"/>
        <v>34.9</v>
      </c>
      <c r="G459" s="33">
        <f t="shared" si="39"/>
        <v>35.59803921568628</v>
      </c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82">
        <f t="shared" si="42"/>
        <v>71196</v>
      </c>
      <c r="U459" s="82">
        <f t="shared" si="41"/>
        <v>72620</v>
      </c>
      <c r="V459" s="51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</row>
    <row r="460" spans="1:32" ht="15">
      <c r="A460" s="83" t="s">
        <v>531</v>
      </c>
      <c r="B460" s="16">
        <v>749</v>
      </c>
      <c r="C460" s="16">
        <v>749</v>
      </c>
      <c r="D460" s="16">
        <v>19000</v>
      </c>
      <c r="E460" s="16">
        <v>19000</v>
      </c>
      <c r="F460" s="33">
        <f t="shared" si="38"/>
        <v>25.367156208277702</v>
      </c>
      <c r="G460" s="33">
        <f t="shared" si="39"/>
        <v>25.367156208277702</v>
      </c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82">
        <f t="shared" si="42"/>
        <v>19000</v>
      </c>
      <c r="U460" s="82">
        <f t="shared" si="41"/>
        <v>19000</v>
      </c>
      <c r="V460" s="51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</row>
    <row r="461" spans="1:32" ht="15">
      <c r="A461" s="83" t="s">
        <v>66</v>
      </c>
      <c r="B461" s="16"/>
      <c r="C461" s="16"/>
      <c r="D461" s="16">
        <v>25000</v>
      </c>
      <c r="E461" s="16">
        <v>25000</v>
      </c>
      <c r="F461" s="33"/>
      <c r="G461" s="33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82">
        <f t="shared" si="42"/>
        <v>25000</v>
      </c>
      <c r="U461" s="82">
        <f t="shared" si="41"/>
        <v>25000</v>
      </c>
      <c r="V461" s="51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</row>
    <row r="462" spans="1:32" ht="15">
      <c r="A462" s="83" t="s">
        <v>408</v>
      </c>
      <c r="B462" s="16">
        <v>5791</v>
      </c>
      <c r="C462" s="16">
        <v>5791</v>
      </c>
      <c r="D462" s="16">
        <v>147000</v>
      </c>
      <c r="E462" s="16">
        <v>165000</v>
      </c>
      <c r="F462" s="33">
        <f aca="true" t="shared" si="43" ref="F462:F525">D462/B462</f>
        <v>25.38421688827491</v>
      </c>
      <c r="G462" s="33">
        <f aca="true" t="shared" si="44" ref="G462:G525">E462/C462</f>
        <v>28.492488343982043</v>
      </c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82">
        <f t="shared" si="42"/>
        <v>147000</v>
      </c>
      <c r="U462" s="82">
        <f t="shared" si="41"/>
        <v>165000</v>
      </c>
      <c r="V462" s="51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</row>
    <row r="463" spans="1:32" ht="15">
      <c r="A463" s="83" t="s">
        <v>613</v>
      </c>
      <c r="B463" s="16">
        <v>2049</v>
      </c>
      <c r="C463" s="16">
        <v>2049</v>
      </c>
      <c r="D463" s="16">
        <v>52000</v>
      </c>
      <c r="E463" s="16">
        <v>52000</v>
      </c>
      <c r="F463" s="33">
        <f t="shared" si="43"/>
        <v>25.37823328452904</v>
      </c>
      <c r="G463" s="33">
        <f t="shared" si="44"/>
        <v>25.37823328452904</v>
      </c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82">
        <f t="shared" si="42"/>
        <v>52000</v>
      </c>
      <c r="U463" s="82">
        <f t="shared" si="41"/>
        <v>52000</v>
      </c>
      <c r="V463" s="51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</row>
    <row r="464" spans="1:32" ht="15">
      <c r="A464" s="83" t="s">
        <v>821</v>
      </c>
      <c r="B464" s="16">
        <v>12003</v>
      </c>
      <c r="C464" s="16">
        <v>12003</v>
      </c>
      <c r="D464" s="16">
        <v>42000</v>
      </c>
      <c r="E464" s="16">
        <v>42000</v>
      </c>
      <c r="F464" s="33">
        <f t="shared" si="43"/>
        <v>3.499125218695326</v>
      </c>
      <c r="G464" s="33">
        <f t="shared" si="44"/>
        <v>3.499125218695326</v>
      </c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82">
        <f t="shared" si="42"/>
        <v>42000</v>
      </c>
      <c r="U464" s="82">
        <f t="shared" si="41"/>
        <v>42000</v>
      </c>
      <c r="V464" s="51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</row>
    <row r="465" spans="1:32" ht="15">
      <c r="A465" s="83" t="s">
        <v>371</v>
      </c>
      <c r="B465" s="16">
        <v>141000</v>
      </c>
      <c r="C465" s="16">
        <v>141000</v>
      </c>
      <c r="D465" s="16">
        <v>2816000</v>
      </c>
      <c r="E465" s="16">
        <v>2816000</v>
      </c>
      <c r="F465" s="33">
        <f t="shared" si="43"/>
        <v>19.97163120567376</v>
      </c>
      <c r="G465" s="33">
        <f t="shared" si="44"/>
        <v>19.97163120567376</v>
      </c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82">
        <f t="shared" si="42"/>
        <v>2816000</v>
      </c>
      <c r="U465" s="82">
        <f t="shared" si="41"/>
        <v>2816000</v>
      </c>
      <c r="V465" s="51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</row>
    <row r="466" spans="1:32" ht="15">
      <c r="A466" s="83" t="s">
        <v>585</v>
      </c>
      <c r="B466" s="16">
        <v>4845</v>
      </c>
      <c r="C466" s="16">
        <v>4845</v>
      </c>
      <c r="D466" s="16">
        <v>100159</v>
      </c>
      <c r="E466" s="16">
        <v>100159</v>
      </c>
      <c r="F466" s="33">
        <f t="shared" si="43"/>
        <v>20.67265221878225</v>
      </c>
      <c r="G466" s="33">
        <f t="shared" si="44"/>
        <v>20.67265221878225</v>
      </c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82">
        <f t="shared" si="42"/>
        <v>100159</v>
      </c>
      <c r="U466" s="82">
        <f t="shared" si="41"/>
        <v>100159</v>
      </c>
      <c r="V466" s="51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</row>
    <row r="467" spans="1:32" ht="15">
      <c r="A467" s="83" t="s">
        <v>565</v>
      </c>
      <c r="B467" s="16"/>
      <c r="C467" s="16"/>
      <c r="D467" s="16">
        <v>270000</v>
      </c>
      <c r="E467" s="16"/>
      <c r="F467" s="33"/>
      <c r="G467" s="33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82">
        <f t="shared" si="42"/>
        <v>270000</v>
      </c>
      <c r="U467" s="82"/>
      <c r="V467" s="51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</row>
    <row r="468" spans="1:32" ht="15">
      <c r="A468" s="83" t="s">
        <v>11</v>
      </c>
      <c r="B468" s="16">
        <v>7238</v>
      </c>
      <c r="C468" s="16">
        <v>7238</v>
      </c>
      <c r="D468" s="16">
        <v>54800</v>
      </c>
      <c r="E468" s="16">
        <v>54800</v>
      </c>
      <c r="F468" s="33">
        <f t="shared" si="43"/>
        <v>7.571152252003316</v>
      </c>
      <c r="G468" s="33">
        <f t="shared" si="44"/>
        <v>7.571152252003316</v>
      </c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82">
        <f t="shared" si="42"/>
        <v>54800</v>
      </c>
      <c r="U468" s="82">
        <f aca="true" t="shared" si="45" ref="U468:U487">SUM(K468,Q468,E468)</f>
        <v>54800</v>
      </c>
      <c r="V468" s="51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</row>
    <row r="469" spans="1:32" ht="15">
      <c r="A469" s="83" t="s">
        <v>412</v>
      </c>
      <c r="B469" s="16">
        <v>2679</v>
      </c>
      <c r="C469" s="16">
        <v>2679</v>
      </c>
      <c r="D469" s="16">
        <v>68000</v>
      </c>
      <c r="E469" s="16">
        <v>72000</v>
      </c>
      <c r="F469" s="33">
        <f t="shared" si="43"/>
        <v>25.3826054497947</v>
      </c>
      <c r="G469" s="33">
        <f t="shared" si="44"/>
        <v>26.875699888017916</v>
      </c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82">
        <f t="shared" si="42"/>
        <v>68000</v>
      </c>
      <c r="U469" s="82">
        <f t="shared" si="45"/>
        <v>72000</v>
      </c>
      <c r="V469" s="51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</row>
    <row r="470" spans="1:32" ht="15">
      <c r="A470" s="83" t="s">
        <v>504</v>
      </c>
      <c r="B470" s="16">
        <v>10300</v>
      </c>
      <c r="C470" s="16">
        <v>10300</v>
      </c>
      <c r="D470" s="16">
        <v>274200</v>
      </c>
      <c r="E470" s="16">
        <v>274200</v>
      </c>
      <c r="F470" s="33">
        <f t="shared" si="43"/>
        <v>26.62135922330097</v>
      </c>
      <c r="G470" s="33">
        <f t="shared" si="44"/>
        <v>26.62135922330097</v>
      </c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82">
        <f t="shared" si="42"/>
        <v>274200</v>
      </c>
      <c r="U470" s="82">
        <f t="shared" si="45"/>
        <v>274200</v>
      </c>
      <c r="V470" s="51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</row>
    <row r="471" spans="1:32" ht="15">
      <c r="A471" s="83" t="s">
        <v>647</v>
      </c>
      <c r="B471" s="16">
        <v>18000</v>
      </c>
      <c r="C471" s="16">
        <v>18000</v>
      </c>
      <c r="D471" s="16">
        <v>63000</v>
      </c>
      <c r="E471" s="16">
        <v>63000</v>
      </c>
      <c r="F471" s="33">
        <f t="shared" si="43"/>
        <v>3.5</v>
      </c>
      <c r="G471" s="33">
        <f t="shared" si="44"/>
        <v>3.5</v>
      </c>
      <c r="H471" s="16">
        <v>18000</v>
      </c>
      <c r="I471" s="16">
        <v>18000</v>
      </c>
      <c r="J471" s="16">
        <v>63000</v>
      </c>
      <c r="K471" s="16">
        <v>63000</v>
      </c>
      <c r="L471" s="16">
        <f>J471/H471</f>
        <v>3.5</v>
      </c>
      <c r="M471" s="16">
        <f>K471/I471</f>
        <v>3.5</v>
      </c>
      <c r="N471" s="16"/>
      <c r="O471" s="16"/>
      <c r="P471" s="16"/>
      <c r="Q471" s="16"/>
      <c r="R471" s="16"/>
      <c r="S471" s="16"/>
      <c r="T471" s="82">
        <f t="shared" si="42"/>
        <v>126000</v>
      </c>
      <c r="U471" s="82">
        <f t="shared" si="45"/>
        <v>126000</v>
      </c>
      <c r="V471" s="51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</row>
    <row r="472" spans="1:32" ht="15">
      <c r="A472" s="83" t="s">
        <v>114</v>
      </c>
      <c r="B472" s="16">
        <v>1996</v>
      </c>
      <c r="C472" s="16">
        <v>1996</v>
      </c>
      <c r="D472" s="16">
        <v>58228</v>
      </c>
      <c r="E472" s="16">
        <v>58228</v>
      </c>
      <c r="F472" s="33">
        <f t="shared" si="43"/>
        <v>29.172344689378757</v>
      </c>
      <c r="G472" s="33">
        <f t="shared" si="44"/>
        <v>29.172344689378757</v>
      </c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82">
        <f t="shared" si="42"/>
        <v>58228</v>
      </c>
      <c r="U472" s="82">
        <f t="shared" si="45"/>
        <v>58228</v>
      </c>
      <c r="V472" s="51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</row>
    <row r="473" spans="1:32" ht="15">
      <c r="A473" s="83" t="s">
        <v>879</v>
      </c>
      <c r="B473" s="16"/>
      <c r="C473" s="16"/>
      <c r="D473" s="16">
        <v>20000</v>
      </c>
      <c r="E473" s="16">
        <v>25000</v>
      </c>
      <c r="F473" s="33"/>
      <c r="G473" s="33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82">
        <f t="shared" si="42"/>
        <v>20000</v>
      </c>
      <c r="U473" s="82">
        <f t="shared" si="45"/>
        <v>25000</v>
      </c>
      <c r="V473" s="51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</row>
    <row r="474" spans="1:32" ht="15">
      <c r="A474" s="83" t="s">
        <v>424</v>
      </c>
      <c r="B474" s="16">
        <v>3825</v>
      </c>
      <c r="C474" s="16">
        <v>3825</v>
      </c>
      <c r="D474" s="16">
        <v>95440</v>
      </c>
      <c r="E474" s="16">
        <v>95440</v>
      </c>
      <c r="F474" s="33">
        <f t="shared" si="43"/>
        <v>24.951633986928105</v>
      </c>
      <c r="G474" s="33">
        <f t="shared" si="44"/>
        <v>24.951633986928105</v>
      </c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82">
        <f t="shared" si="42"/>
        <v>95440</v>
      </c>
      <c r="U474" s="82">
        <f t="shared" si="45"/>
        <v>95440</v>
      </c>
      <c r="V474" s="51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</row>
    <row r="475" spans="1:32" ht="15">
      <c r="A475" s="83" t="s">
        <v>673</v>
      </c>
      <c r="B475" s="16">
        <v>3152</v>
      </c>
      <c r="C475" s="16">
        <v>3152</v>
      </c>
      <c r="D475" s="16">
        <v>80000</v>
      </c>
      <c r="E475" s="16">
        <v>80000</v>
      </c>
      <c r="F475" s="33">
        <f t="shared" si="43"/>
        <v>25.380710659898476</v>
      </c>
      <c r="G475" s="33">
        <f t="shared" si="44"/>
        <v>25.380710659898476</v>
      </c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82">
        <f t="shared" si="42"/>
        <v>80000</v>
      </c>
      <c r="U475" s="82">
        <f t="shared" si="45"/>
        <v>80000</v>
      </c>
      <c r="V475" s="51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</row>
    <row r="476" spans="1:32" ht="15">
      <c r="A476" s="83" t="s">
        <v>80</v>
      </c>
      <c r="B476" s="16">
        <v>2082</v>
      </c>
      <c r="C476" s="16">
        <v>2082</v>
      </c>
      <c r="D476" s="16">
        <v>46700</v>
      </c>
      <c r="E476" s="16">
        <v>46700</v>
      </c>
      <c r="F476" s="33">
        <f t="shared" si="43"/>
        <v>22.430355427473582</v>
      </c>
      <c r="G476" s="33">
        <f t="shared" si="44"/>
        <v>22.430355427473582</v>
      </c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82">
        <f t="shared" si="42"/>
        <v>46700</v>
      </c>
      <c r="U476" s="82">
        <f t="shared" si="45"/>
        <v>46700</v>
      </c>
      <c r="V476" s="51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</row>
    <row r="477" spans="1:32" ht="15">
      <c r="A477" s="83" t="s">
        <v>411</v>
      </c>
      <c r="B477" s="16">
        <v>1505</v>
      </c>
      <c r="C477" s="16">
        <v>1505</v>
      </c>
      <c r="D477" s="16">
        <v>38200</v>
      </c>
      <c r="E477" s="16">
        <v>38200</v>
      </c>
      <c r="F477" s="33">
        <f t="shared" si="43"/>
        <v>25.38205980066445</v>
      </c>
      <c r="G477" s="33">
        <f t="shared" si="44"/>
        <v>25.38205980066445</v>
      </c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82">
        <f t="shared" si="42"/>
        <v>38200</v>
      </c>
      <c r="U477" s="82">
        <f t="shared" si="45"/>
        <v>38200</v>
      </c>
      <c r="V477" s="51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</row>
    <row r="478" spans="1:32" ht="15">
      <c r="A478" s="83" t="s">
        <v>400</v>
      </c>
      <c r="B478" s="16">
        <v>4373</v>
      </c>
      <c r="C478" s="16">
        <v>4373</v>
      </c>
      <c r="D478" s="16">
        <v>111000</v>
      </c>
      <c r="E478" s="16">
        <v>116500</v>
      </c>
      <c r="F478" s="33">
        <f t="shared" si="43"/>
        <v>25.383032243311227</v>
      </c>
      <c r="G478" s="33">
        <f t="shared" si="44"/>
        <v>26.64075005716899</v>
      </c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82">
        <f t="shared" si="42"/>
        <v>111000</v>
      </c>
      <c r="U478" s="82">
        <f t="shared" si="45"/>
        <v>116500</v>
      </c>
      <c r="V478" s="51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</row>
    <row r="479" spans="1:32" ht="15">
      <c r="A479" s="83" t="s">
        <v>620</v>
      </c>
      <c r="B479" s="16">
        <v>9800</v>
      </c>
      <c r="C479" s="16">
        <v>10000</v>
      </c>
      <c r="D479" s="16">
        <v>174640</v>
      </c>
      <c r="E479" s="16">
        <v>190000</v>
      </c>
      <c r="F479" s="33">
        <f t="shared" si="43"/>
        <v>17.820408163265306</v>
      </c>
      <c r="G479" s="33">
        <f t="shared" si="44"/>
        <v>19</v>
      </c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82">
        <f t="shared" si="42"/>
        <v>174640</v>
      </c>
      <c r="U479" s="82">
        <f t="shared" si="45"/>
        <v>190000</v>
      </c>
      <c r="V479" s="51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</row>
    <row r="480" spans="1:32" ht="15">
      <c r="A480" s="83" t="s">
        <v>536</v>
      </c>
      <c r="B480" s="17">
        <v>788</v>
      </c>
      <c r="C480" s="17">
        <v>788</v>
      </c>
      <c r="D480" s="17">
        <v>20000</v>
      </c>
      <c r="E480" s="17">
        <v>20000</v>
      </c>
      <c r="F480" s="33">
        <f t="shared" si="43"/>
        <v>25.380710659898476</v>
      </c>
      <c r="G480" s="33">
        <f t="shared" si="44"/>
        <v>25.380710659898476</v>
      </c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82">
        <f t="shared" si="42"/>
        <v>20000</v>
      </c>
      <c r="U480" s="82">
        <f t="shared" si="45"/>
        <v>20000</v>
      </c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</row>
    <row r="481" spans="1:32" ht="15">
      <c r="A481" s="83" t="s">
        <v>18</v>
      </c>
      <c r="B481" s="16">
        <v>93555</v>
      </c>
      <c r="C481" s="16">
        <v>93555</v>
      </c>
      <c r="D481" s="16">
        <v>2183000</v>
      </c>
      <c r="E481" s="16">
        <v>2183000</v>
      </c>
      <c r="F481" s="33">
        <f t="shared" si="43"/>
        <v>23.33386777831222</v>
      </c>
      <c r="G481" s="33">
        <f t="shared" si="44"/>
        <v>23.33386777831222</v>
      </c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82">
        <f t="shared" si="42"/>
        <v>2183000</v>
      </c>
      <c r="U481" s="82">
        <f t="shared" si="45"/>
        <v>2183000</v>
      </c>
      <c r="V481" s="51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</row>
    <row r="482" spans="1:32" ht="15">
      <c r="A482" s="83" t="s">
        <v>489</v>
      </c>
      <c r="B482" s="16">
        <v>3544</v>
      </c>
      <c r="C482" s="16">
        <v>3544</v>
      </c>
      <c r="D482" s="16">
        <v>80000</v>
      </c>
      <c r="E482" s="16">
        <v>80000</v>
      </c>
      <c r="F482" s="33">
        <f t="shared" si="43"/>
        <v>22.573363431151243</v>
      </c>
      <c r="G482" s="33">
        <f t="shared" si="44"/>
        <v>22.573363431151243</v>
      </c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82">
        <f t="shared" si="42"/>
        <v>80000</v>
      </c>
      <c r="U482" s="82">
        <f t="shared" si="45"/>
        <v>80000</v>
      </c>
      <c r="V482" s="51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</row>
    <row r="483" spans="1:32" ht="15">
      <c r="A483" s="83" t="s">
        <v>812</v>
      </c>
      <c r="B483" s="16">
        <v>608164</v>
      </c>
      <c r="C483" s="16">
        <v>608164</v>
      </c>
      <c r="D483" s="16">
        <v>15786962</v>
      </c>
      <c r="E483" s="16">
        <v>17365658</v>
      </c>
      <c r="F483" s="33">
        <f t="shared" si="43"/>
        <v>25.95839609052821</v>
      </c>
      <c r="G483" s="33">
        <f t="shared" si="44"/>
        <v>28.55423537072237</v>
      </c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82">
        <f t="shared" si="42"/>
        <v>15786962</v>
      </c>
      <c r="U483" s="82">
        <f t="shared" si="45"/>
        <v>17365658</v>
      </c>
      <c r="V483" s="51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</row>
    <row r="484" spans="1:32" ht="15">
      <c r="A484" s="83" t="s">
        <v>946</v>
      </c>
      <c r="B484" s="16">
        <v>12966</v>
      </c>
      <c r="C484" s="16">
        <v>12966</v>
      </c>
      <c r="D484" s="16">
        <v>288700</v>
      </c>
      <c r="E484" s="16">
        <v>288700</v>
      </c>
      <c r="F484" s="33">
        <f t="shared" si="43"/>
        <v>22.26592626870276</v>
      </c>
      <c r="G484" s="33">
        <f t="shared" si="44"/>
        <v>22.26592626870276</v>
      </c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82">
        <f t="shared" si="42"/>
        <v>288700</v>
      </c>
      <c r="U484" s="82">
        <f t="shared" si="45"/>
        <v>288700</v>
      </c>
      <c r="V484" s="51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</row>
    <row r="485" spans="1:32" ht="15">
      <c r="A485" s="83" t="s">
        <v>123</v>
      </c>
      <c r="B485" s="16">
        <v>9794</v>
      </c>
      <c r="C485" s="16">
        <v>9794</v>
      </c>
      <c r="D485" s="16">
        <v>290000</v>
      </c>
      <c r="E485" s="16">
        <v>290000</v>
      </c>
      <c r="F485" s="33">
        <f t="shared" si="43"/>
        <v>29.609965284868288</v>
      </c>
      <c r="G485" s="33">
        <f t="shared" si="44"/>
        <v>29.609965284868288</v>
      </c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82">
        <f t="shared" si="42"/>
        <v>290000</v>
      </c>
      <c r="U485" s="82">
        <f t="shared" si="45"/>
        <v>290000</v>
      </c>
      <c r="V485" s="51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</row>
    <row r="486" spans="1:32" ht="15">
      <c r="A486" s="83" t="s">
        <v>107</v>
      </c>
      <c r="B486" s="16">
        <v>505</v>
      </c>
      <c r="C486" s="16">
        <v>505</v>
      </c>
      <c r="D486" s="16">
        <v>329000</v>
      </c>
      <c r="E486" s="16">
        <v>329000</v>
      </c>
      <c r="F486" s="33">
        <f t="shared" si="43"/>
        <v>651.4851485148515</v>
      </c>
      <c r="G486" s="33">
        <f t="shared" si="44"/>
        <v>651.4851485148515</v>
      </c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82">
        <f t="shared" si="42"/>
        <v>329000</v>
      </c>
      <c r="U486" s="82">
        <f t="shared" si="45"/>
        <v>329000</v>
      </c>
      <c r="V486" s="51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</row>
    <row r="487" spans="1:32" ht="15">
      <c r="A487" s="83" t="s">
        <v>859</v>
      </c>
      <c r="B487" s="17">
        <v>22000</v>
      </c>
      <c r="C487" s="17">
        <v>22000</v>
      </c>
      <c r="D487" s="17">
        <v>140000</v>
      </c>
      <c r="E487" s="17">
        <v>140000</v>
      </c>
      <c r="F487" s="33">
        <f t="shared" si="43"/>
        <v>6.363636363636363</v>
      </c>
      <c r="G487" s="33">
        <f t="shared" si="44"/>
        <v>6.363636363636363</v>
      </c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82">
        <f t="shared" si="42"/>
        <v>140000</v>
      </c>
      <c r="U487" s="82">
        <f t="shared" si="45"/>
        <v>140000</v>
      </c>
      <c r="V487" s="51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</row>
    <row r="488" spans="1:32" ht="15">
      <c r="A488" s="83" t="s">
        <v>439</v>
      </c>
      <c r="B488" s="16">
        <v>28979</v>
      </c>
      <c r="C488" s="16"/>
      <c r="D488" s="16">
        <v>261000</v>
      </c>
      <c r="E488" s="16"/>
      <c r="F488" s="33">
        <f t="shared" si="43"/>
        <v>9.006521964180958</v>
      </c>
      <c r="G488" s="33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82">
        <f t="shared" si="42"/>
        <v>261000</v>
      </c>
      <c r="U488" s="82"/>
      <c r="V488" s="51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</row>
    <row r="489" spans="1:32" ht="15">
      <c r="A489" s="83" t="s">
        <v>562</v>
      </c>
      <c r="B489" s="16"/>
      <c r="C489" s="16"/>
      <c r="D489" s="16">
        <v>59000</v>
      </c>
      <c r="E489" s="16"/>
      <c r="F489" s="33"/>
      <c r="G489" s="33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82">
        <f t="shared" si="42"/>
        <v>59000</v>
      </c>
      <c r="U489" s="82"/>
      <c r="V489" s="51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</row>
    <row r="490" spans="1:32" ht="15">
      <c r="A490" s="83" t="s">
        <v>592</v>
      </c>
      <c r="B490" s="18">
        <v>3825</v>
      </c>
      <c r="C490" s="18">
        <v>3825</v>
      </c>
      <c r="D490" s="18">
        <v>5354</v>
      </c>
      <c r="E490" s="18">
        <v>5600</v>
      </c>
      <c r="F490" s="33">
        <f t="shared" si="43"/>
        <v>1.3997385620915033</v>
      </c>
      <c r="G490" s="33">
        <f t="shared" si="44"/>
        <v>1.4640522875816993</v>
      </c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82">
        <f t="shared" si="42"/>
        <v>5354</v>
      </c>
      <c r="U490" s="82">
        <f aca="true" t="shared" si="46" ref="U490:U510">SUM(K490,Q490,E490)</f>
        <v>5600</v>
      </c>
      <c r="V490" s="68"/>
      <c r="W490" s="69"/>
      <c r="X490" s="69"/>
      <c r="Y490" s="69"/>
      <c r="Z490" s="69"/>
      <c r="AA490" s="69"/>
      <c r="AB490" s="69"/>
      <c r="AC490" s="69"/>
      <c r="AD490" s="69"/>
      <c r="AE490" s="69"/>
      <c r="AF490" s="69"/>
    </row>
    <row r="491" spans="1:32" ht="15">
      <c r="A491" s="83" t="s">
        <v>44</v>
      </c>
      <c r="B491" s="16">
        <v>3739</v>
      </c>
      <c r="C491" s="16">
        <v>3739</v>
      </c>
      <c r="D491" s="16">
        <v>80431</v>
      </c>
      <c r="E491" s="16">
        <v>82680</v>
      </c>
      <c r="F491" s="33">
        <f t="shared" si="43"/>
        <v>21.511366675581705</v>
      </c>
      <c r="G491" s="33">
        <f t="shared" si="44"/>
        <v>22.11286440224659</v>
      </c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82">
        <f t="shared" si="42"/>
        <v>80431</v>
      </c>
      <c r="U491" s="82">
        <f t="shared" si="46"/>
        <v>82680</v>
      </c>
      <c r="V491" s="51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</row>
    <row r="492" spans="1:32" ht="15">
      <c r="A492" s="83" t="s">
        <v>103</v>
      </c>
      <c r="B492" s="16">
        <v>4500</v>
      </c>
      <c r="C492" s="16">
        <v>4500</v>
      </c>
      <c r="D492" s="16">
        <v>67800</v>
      </c>
      <c r="E492" s="16">
        <v>67800</v>
      </c>
      <c r="F492" s="33">
        <f t="shared" si="43"/>
        <v>15.066666666666666</v>
      </c>
      <c r="G492" s="33">
        <f t="shared" si="44"/>
        <v>15.066666666666666</v>
      </c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82">
        <f t="shared" si="42"/>
        <v>67800</v>
      </c>
      <c r="U492" s="82">
        <f t="shared" si="46"/>
        <v>67800</v>
      </c>
      <c r="V492" s="51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</row>
    <row r="493" spans="1:32" ht="15">
      <c r="A493" s="83" t="s">
        <v>402</v>
      </c>
      <c r="B493" s="16">
        <v>157100</v>
      </c>
      <c r="C493" s="16">
        <v>157100</v>
      </c>
      <c r="D493" s="16">
        <v>166000</v>
      </c>
      <c r="E493" s="16">
        <v>166000</v>
      </c>
      <c r="F493" s="33">
        <f t="shared" si="43"/>
        <v>1.0566518141311267</v>
      </c>
      <c r="G493" s="33">
        <f t="shared" si="44"/>
        <v>1.0566518141311267</v>
      </c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82">
        <f t="shared" si="42"/>
        <v>166000</v>
      </c>
      <c r="U493" s="82">
        <f t="shared" si="46"/>
        <v>166000</v>
      </c>
      <c r="V493" s="51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</row>
    <row r="494" spans="1:32" ht="15">
      <c r="A494" s="83" t="s">
        <v>836</v>
      </c>
      <c r="B494" s="16">
        <v>10161</v>
      </c>
      <c r="C494" s="16">
        <v>10161</v>
      </c>
      <c r="D494" s="16">
        <v>53000</v>
      </c>
      <c r="E494" s="16">
        <v>53000</v>
      </c>
      <c r="F494" s="33">
        <f t="shared" si="43"/>
        <v>5.216022045074304</v>
      </c>
      <c r="G494" s="33">
        <f t="shared" si="44"/>
        <v>5.216022045074304</v>
      </c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82">
        <f t="shared" si="42"/>
        <v>53000</v>
      </c>
      <c r="U494" s="82">
        <f t="shared" si="46"/>
        <v>53000</v>
      </c>
      <c r="V494" s="51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</row>
    <row r="495" spans="1:32" ht="15">
      <c r="A495" s="83" t="s">
        <v>856</v>
      </c>
      <c r="B495" s="17">
        <v>4181</v>
      </c>
      <c r="C495" s="17">
        <v>4181</v>
      </c>
      <c r="D495" s="17">
        <v>82200</v>
      </c>
      <c r="E495" s="17">
        <v>82200</v>
      </c>
      <c r="F495" s="33">
        <f t="shared" si="43"/>
        <v>19.660368332934706</v>
      </c>
      <c r="G495" s="33">
        <f t="shared" si="44"/>
        <v>19.660368332934706</v>
      </c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82">
        <f t="shared" si="42"/>
        <v>82200</v>
      </c>
      <c r="U495" s="82">
        <f t="shared" si="46"/>
        <v>82200</v>
      </c>
      <c r="V495" s="51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</row>
    <row r="496" spans="1:32" ht="15">
      <c r="A496" s="83" t="s">
        <v>675</v>
      </c>
      <c r="B496" s="16">
        <v>3000</v>
      </c>
      <c r="C496" s="16">
        <v>3120</v>
      </c>
      <c r="D496" s="16">
        <v>90000</v>
      </c>
      <c r="E496" s="16">
        <v>95000</v>
      </c>
      <c r="F496" s="33">
        <f t="shared" si="43"/>
        <v>30</v>
      </c>
      <c r="G496" s="33">
        <f t="shared" si="44"/>
        <v>30.44871794871795</v>
      </c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82">
        <f t="shared" si="42"/>
        <v>90000</v>
      </c>
      <c r="U496" s="82">
        <f t="shared" si="46"/>
        <v>95000</v>
      </c>
      <c r="V496" s="51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</row>
    <row r="497" spans="1:32" ht="15">
      <c r="A497" s="83" t="s">
        <v>334</v>
      </c>
      <c r="B497" s="16">
        <v>24045</v>
      </c>
      <c r="C497" s="16">
        <v>24045</v>
      </c>
      <c r="D497" s="16">
        <v>660000</v>
      </c>
      <c r="E497" s="16">
        <v>660000</v>
      </c>
      <c r="F497" s="33">
        <f t="shared" si="43"/>
        <v>27.44853399875234</v>
      </c>
      <c r="G497" s="33">
        <f t="shared" si="44"/>
        <v>27.44853399875234</v>
      </c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82">
        <f t="shared" si="42"/>
        <v>660000</v>
      </c>
      <c r="U497" s="82">
        <f t="shared" si="46"/>
        <v>660000</v>
      </c>
      <c r="V497" s="51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</row>
    <row r="498" spans="1:32" ht="15">
      <c r="A498" s="83" t="s">
        <v>538</v>
      </c>
      <c r="B498" s="16">
        <v>16122</v>
      </c>
      <c r="C498" s="16">
        <v>16122</v>
      </c>
      <c r="D498" s="16">
        <v>200000</v>
      </c>
      <c r="E498" s="16">
        <v>200000</v>
      </c>
      <c r="F498" s="33">
        <f t="shared" si="43"/>
        <v>12.405408758218583</v>
      </c>
      <c r="G498" s="33">
        <f t="shared" si="44"/>
        <v>12.405408758218583</v>
      </c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82">
        <f t="shared" si="42"/>
        <v>200000</v>
      </c>
      <c r="U498" s="82">
        <f t="shared" si="46"/>
        <v>200000</v>
      </c>
      <c r="V498" s="51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</row>
    <row r="499" spans="1:32" ht="15">
      <c r="A499" s="83" t="s">
        <v>803</v>
      </c>
      <c r="B499" s="16"/>
      <c r="C499" s="16"/>
      <c r="D499" s="16">
        <v>82400</v>
      </c>
      <c r="E499" s="16">
        <v>82400</v>
      </c>
      <c r="F499" s="33"/>
      <c r="G499" s="33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82">
        <f t="shared" si="42"/>
        <v>82400</v>
      </c>
      <c r="U499" s="82">
        <f t="shared" si="46"/>
        <v>82400</v>
      </c>
      <c r="V499" s="51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</row>
    <row r="500" spans="1:32" ht="15">
      <c r="A500" s="83" t="s">
        <v>43</v>
      </c>
      <c r="B500" s="16">
        <v>6650</v>
      </c>
      <c r="C500" s="16">
        <v>6650</v>
      </c>
      <c r="D500" s="16">
        <v>159884</v>
      </c>
      <c r="E500" s="16">
        <v>159884</v>
      </c>
      <c r="F500" s="33">
        <f t="shared" si="43"/>
        <v>24.042706766917295</v>
      </c>
      <c r="G500" s="33">
        <f t="shared" si="44"/>
        <v>24.042706766917295</v>
      </c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82">
        <f t="shared" si="42"/>
        <v>159884</v>
      </c>
      <c r="U500" s="82">
        <f t="shared" si="46"/>
        <v>159884</v>
      </c>
      <c r="V500" s="51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</row>
    <row r="501" spans="1:32" ht="28.5">
      <c r="A501" s="83" t="s">
        <v>722</v>
      </c>
      <c r="B501" s="16">
        <v>796408</v>
      </c>
      <c r="C501" s="16">
        <v>796408</v>
      </c>
      <c r="D501" s="16">
        <v>7972164</v>
      </c>
      <c r="E501" s="16">
        <v>8370772</v>
      </c>
      <c r="F501" s="33">
        <f t="shared" si="43"/>
        <v>10.010150576086629</v>
      </c>
      <c r="G501" s="33">
        <f t="shared" si="44"/>
        <v>10.510657853763398</v>
      </c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82">
        <f t="shared" si="42"/>
        <v>7972164</v>
      </c>
      <c r="U501" s="82">
        <f t="shared" si="46"/>
        <v>8370772</v>
      </c>
      <c r="V501" s="51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</row>
    <row r="502" spans="1:32" ht="15">
      <c r="A502" s="83" t="s">
        <v>54</v>
      </c>
      <c r="B502" s="16">
        <v>886</v>
      </c>
      <c r="C502" s="16">
        <v>886</v>
      </c>
      <c r="D502" s="16">
        <v>27160</v>
      </c>
      <c r="E502" s="16">
        <v>27160</v>
      </c>
      <c r="F502" s="33">
        <f t="shared" si="43"/>
        <v>30.654627539503387</v>
      </c>
      <c r="G502" s="33">
        <f t="shared" si="44"/>
        <v>30.654627539503387</v>
      </c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82">
        <f t="shared" si="42"/>
        <v>27160</v>
      </c>
      <c r="U502" s="82">
        <f t="shared" si="46"/>
        <v>27160</v>
      </c>
      <c r="V502" s="51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</row>
    <row r="503" spans="1:32" ht="15">
      <c r="A503" s="83" t="s">
        <v>617</v>
      </c>
      <c r="B503" s="16">
        <v>2876</v>
      </c>
      <c r="C503" s="16">
        <v>2876</v>
      </c>
      <c r="D503" s="16">
        <v>73000</v>
      </c>
      <c r="E503" s="16">
        <v>78000</v>
      </c>
      <c r="F503" s="33">
        <f t="shared" si="43"/>
        <v>25.382475660639777</v>
      </c>
      <c r="G503" s="33">
        <f t="shared" si="44"/>
        <v>27.121001390820584</v>
      </c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82">
        <f t="shared" si="42"/>
        <v>73000</v>
      </c>
      <c r="U503" s="82">
        <f t="shared" si="46"/>
        <v>78000</v>
      </c>
      <c r="V503" s="51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</row>
    <row r="504" spans="1:32" ht="15">
      <c r="A504" s="84" t="s">
        <v>743</v>
      </c>
      <c r="B504" s="19">
        <v>13900000</v>
      </c>
      <c r="C504" s="19">
        <v>15300000</v>
      </c>
      <c r="D504" s="19">
        <v>250000000</v>
      </c>
      <c r="E504" s="19">
        <v>254000000</v>
      </c>
      <c r="F504" s="37">
        <f t="shared" si="43"/>
        <v>17.985611510791365</v>
      </c>
      <c r="G504" s="37">
        <f t="shared" si="44"/>
        <v>16.601307189542485</v>
      </c>
      <c r="H504" s="19">
        <v>4778991</v>
      </c>
      <c r="I504" s="19">
        <v>4778991</v>
      </c>
      <c r="J504" s="19">
        <v>439919000</v>
      </c>
      <c r="K504" s="19">
        <v>445000000</v>
      </c>
      <c r="L504" s="19">
        <f>J504/H504</f>
        <v>92.05269480524237</v>
      </c>
      <c r="M504" s="19">
        <f>K504/I504</f>
        <v>93.11588994413256</v>
      </c>
      <c r="N504" s="19">
        <v>166580</v>
      </c>
      <c r="O504" s="19">
        <v>167000</v>
      </c>
      <c r="P504" s="19">
        <v>5438834</v>
      </c>
      <c r="Q504" s="19">
        <v>5440000</v>
      </c>
      <c r="R504" s="19">
        <f>P504/N504</f>
        <v>32.64998199063513</v>
      </c>
      <c r="S504" s="19">
        <f>Q504/O504</f>
        <v>32.5748502994012</v>
      </c>
      <c r="T504" s="85">
        <f t="shared" si="42"/>
        <v>695357834</v>
      </c>
      <c r="U504" s="85">
        <f t="shared" si="46"/>
        <v>704440000</v>
      </c>
      <c r="V504" s="51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</row>
    <row r="505" spans="1:32" ht="15">
      <c r="A505" s="86" t="s">
        <v>806</v>
      </c>
      <c r="B505" s="19">
        <v>241240</v>
      </c>
      <c r="C505" s="19">
        <v>241240</v>
      </c>
      <c r="D505" s="19">
        <v>5700000</v>
      </c>
      <c r="E505" s="19">
        <v>5900000</v>
      </c>
      <c r="F505" s="37">
        <f t="shared" si="43"/>
        <v>23.627922400928536</v>
      </c>
      <c r="G505" s="37">
        <f t="shared" si="44"/>
        <v>24.456972309733047</v>
      </c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85">
        <f t="shared" si="42"/>
        <v>5700000</v>
      </c>
      <c r="U505" s="85">
        <f t="shared" si="46"/>
        <v>5900000</v>
      </c>
      <c r="V505" s="51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</row>
    <row r="506" spans="1:32" ht="15">
      <c r="A506" s="86" t="s">
        <v>120</v>
      </c>
      <c r="B506" s="19">
        <v>52887</v>
      </c>
      <c r="C506" s="19">
        <v>52877</v>
      </c>
      <c r="D506" s="19">
        <v>638319</v>
      </c>
      <c r="E506" s="19">
        <v>638319</v>
      </c>
      <c r="F506" s="37">
        <f t="shared" si="43"/>
        <v>12.069487775823927</v>
      </c>
      <c r="G506" s="37">
        <f t="shared" si="44"/>
        <v>12.07177033492823</v>
      </c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85">
        <f t="shared" si="42"/>
        <v>638319</v>
      </c>
      <c r="U506" s="85">
        <f t="shared" si="46"/>
        <v>638319</v>
      </c>
      <c r="V506" s="51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</row>
    <row r="507" spans="1:32" ht="15">
      <c r="A507" s="86" t="s">
        <v>841</v>
      </c>
      <c r="B507" s="19">
        <v>4905</v>
      </c>
      <c r="C507" s="19">
        <v>4905</v>
      </c>
      <c r="D507" s="19">
        <v>126512</v>
      </c>
      <c r="E507" s="19">
        <v>126512</v>
      </c>
      <c r="F507" s="37">
        <f t="shared" si="43"/>
        <v>25.792456676860347</v>
      </c>
      <c r="G507" s="37">
        <f t="shared" si="44"/>
        <v>25.792456676860347</v>
      </c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85">
        <f t="shared" si="42"/>
        <v>126512</v>
      </c>
      <c r="U507" s="85">
        <f t="shared" si="46"/>
        <v>126512</v>
      </c>
      <c r="V507" s="51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</row>
    <row r="508" spans="1:32" ht="15">
      <c r="A508" s="86" t="s">
        <v>679</v>
      </c>
      <c r="B508" s="19">
        <v>271</v>
      </c>
      <c r="C508" s="19">
        <v>270</v>
      </c>
      <c r="D508" s="19">
        <v>6984</v>
      </c>
      <c r="E508" s="19">
        <v>7296</v>
      </c>
      <c r="F508" s="37">
        <f t="shared" si="43"/>
        <v>25.771217712177123</v>
      </c>
      <c r="G508" s="37">
        <f t="shared" si="44"/>
        <v>27.022222222222222</v>
      </c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85">
        <f t="shared" si="42"/>
        <v>6984</v>
      </c>
      <c r="U508" s="85">
        <f t="shared" si="46"/>
        <v>7296</v>
      </c>
      <c r="V508" s="51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</row>
    <row r="509" spans="1:32" ht="15">
      <c r="A509" s="86" t="s">
        <v>551</v>
      </c>
      <c r="B509" s="19">
        <v>2768</v>
      </c>
      <c r="C509" s="19">
        <v>2768</v>
      </c>
      <c r="D509" s="19">
        <v>71381</v>
      </c>
      <c r="E509" s="19">
        <v>71381</v>
      </c>
      <c r="F509" s="37">
        <f t="shared" si="43"/>
        <v>25.78793352601156</v>
      </c>
      <c r="G509" s="37">
        <f t="shared" si="44"/>
        <v>25.78793352601156</v>
      </c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85">
        <f t="shared" si="42"/>
        <v>71381</v>
      </c>
      <c r="U509" s="85">
        <f t="shared" si="46"/>
        <v>71381</v>
      </c>
      <c r="V509" s="51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</row>
    <row r="510" spans="1:32" ht="15">
      <c r="A510" s="86" t="s">
        <v>685</v>
      </c>
      <c r="B510" s="19">
        <v>2969183</v>
      </c>
      <c r="C510" s="19">
        <v>2960000</v>
      </c>
      <c r="D510" s="19">
        <v>76585030</v>
      </c>
      <c r="E510" s="19">
        <v>77818400</v>
      </c>
      <c r="F510" s="37">
        <f t="shared" si="43"/>
        <v>25.793300716055562</v>
      </c>
      <c r="G510" s="37">
        <f t="shared" si="44"/>
        <v>26.29</v>
      </c>
      <c r="H510" s="19"/>
      <c r="I510" s="19"/>
      <c r="J510" s="19"/>
      <c r="K510" s="19"/>
      <c r="L510" s="19"/>
      <c r="M510" s="19"/>
      <c r="N510" s="19">
        <v>2190244</v>
      </c>
      <c r="O510" s="19">
        <v>2190000</v>
      </c>
      <c r="P510" s="19">
        <v>82459401</v>
      </c>
      <c r="Q510" s="19">
        <v>83329500</v>
      </c>
      <c r="R510" s="19"/>
      <c r="S510" s="19"/>
      <c r="T510" s="85">
        <f t="shared" si="42"/>
        <v>159044431</v>
      </c>
      <c r="U510" s="85">
        <f t="shared" si="46"/>
        <v>161147900</v>
      </c>
      <c r="V510" s="51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</row>
    <row r="511" spans="1:32" ht="15">
      <c r="A511" s="86" t="s">
        <v>441</v>
      </c>
      <c r="B511" s="19"/>
      <c r="C511" s="19"/>
      <c r="D511" s="19">
        <v>20000</v>
      </c>
      <c r="E511" s="19"/>
      <c r="F511" s="37"/>
      <c r="G511" s="37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85">
        <f aca="true" t="shared" si="47" ref="T511:T574">SUM(J511,P511,D511)</f>
        <v>20000</v>
      </c>
      <c r="U511" s="85"/>
      <c r="V511" s="51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</row>
    <row r="512" spans="1:32" ht="15">
      <c r="A512" s="86" t="s">
        <v>654</v>
      </c>
      <c r="B512" s="19">
        <v>89854</v>
      </c>
      <c r="C512" s="19"/>
      <c r="D512" s="19">
        <v>2403595</v>
      </c>
      <c r="E512" s="19"/>
      <c r="F512" s="37">
        <f t="shared" si="43"/>
        <v>26.750005564582544</v>
      </c>
      <c r="G512" s="37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85">
        <f t="shared" si="47"/>
        <v>2403595</v>
      </c>
      <c r="U512" s="85"/>
      <c r="V512" s="51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</row>
    <row r="513" spans="1:32" ht="15">
      <c r="A513" s="86" t="s">
        <v>817</v>
      </c>
      <c r="B513" s="19">
        <v>14565</v>
      </c>
      <c r="C513" s="19">
        <v>14565</v>
      </c>
      <c r="D513" s="19">
        <v>375611</v>
      </c>
      <c r="E513" s="19">
        <v>380000</v>
      </c>
      <c r="F513" s="37">
        <f t="shared" si="43"/>
        <v>25.788602814967387</v>
      </c>
      <c r="G513" s="37">
        <f t="shared" si="44"/>
        <v>26.089941640920014</v>
      </c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85">
        <f t="shared" si="47"/>
        <v>375611</v>
      </c>
      <c r="U513" s="85">
        <f aca="true" t="shared" si="48" ref="U513:U558">SUM(K513,Q513,E513)</f>
        <v>380000</v>
      </c>
      <c r="V513" s="51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</row>
    <row r="514" spans="1:32" ht="15">
      <c r="A514" s="86" t="s">
        <v>778</v>
      </c>
      <c r="B514" s="19">
        <v>5985</v>
      </c>
      <c r="C514" s="19">
        <v>5985</v>
      </c>
      <c r="D514" s="19">
        <v>154365</v>
      </c>
      <c r="E514" s="19">
        <v>154365</v>
      </c>
      <c r="F514" s="37">
        <f t="shared" si="43"/>
        <v>25.791979949874687</v>
      </c>
      <c r="G514" s="37">
        <f t="shared" si="44"/>
        <v>25.791979949874687</v>
      </c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85">
        <f t="shared" si="47"/>
        <v>154365</v>
      </c>
      <c r="U514" s="85">
        <f t="shared" si="48"/>
        <v>154365</v>
      </c>
      <c r="V514" s="51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</row>
    <row r="515" spans="1:32" ht="14.25">
      <c r="A515" s="86" t="s">
        <v>777</v>
      </c>
      <c r="B515" s="19">
        <v>2024</v>
      </c>
      <c r="C515" s="19">
        <v>2024</v>
      </c>
      <c r="D515" s="19">
        <v>3000</v>
      </c>
      <c r="E515" s="19">
        <v>3000</v>
      </c>
      <c r="F515" s="37">
        <f t="shared" si="43"/>
        <v>1.482213438735178</v>
      </c>
      <c r="G515" s="37">
        <f t="shared" si="44"/>
        <v>1.482213438735178</v>
      </c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85">
        <f t="shared" si="47"/>
        <v>3000</v>
      </c>
      <c r="U515" s="85">
        <f t="shared" si="48"/>
        <v>3000</v>
      </c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</row>
    <row r="516" spans="1:32" ht="15">
      <c r="A516" s="86" t="s">
        <v>595</v>
      </c>
      <c r="B516" s="19">
        <v>3036</v>
      </c>
      <c r="C516" s="19">
        <v>3036</v>
      </c>
      <c r="D516" s="19">
        <v>50000</v>
      </c>
      <c r="E516" s="19">
        <v>51500</v>
      </c>
      <c r="F516" s="37">
        <f t="shared" si="43"/>
        <v>16.469038208168644</v>
      </c>
      <c r="G516" s="37">
        <f t="shared" si="44"/>
        <v>16.963109354413703</v>
      </c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85">
        <f t="shared" si="47"/>
        <v>50000</v>
      </c>
      <c r="U516" s="85">
        <f t="shared" si="48"/>
        <v>51500</v>
      </c>
      <c r="V516" s="51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</row>
    <row r="517" spans="1:32" ht="15">
      <c r="A517" s="87" t="s">
        <v>742</v>
      </c>
      <c r="B517" s="20">
        <v>14717634</v>
      </c>
      <c r="C517" s="20">
        <v>15432000</v>
      </c>
      <c r="D517" s="20">
        <v>350474246</v>
      </c>
      <c r="E517" s="20">
        <v>378861000</v>
      </c>
      <c r="F517" s="38">
        <f t="shared" si="43"/>
        <v>23.813219298699778</v>
      </c>
      <c r="G517" s="38">
        <f t="shared" si="44"/>
        <v>24.5503499222395</v>
      </c>
      <c r="H517" s="20">
        <f>5277583+309765</f>
        <v>5587348</v>
      </c>
      <c r="I517" s="20">
        <v>5593211</v>
      </c>
      <c r="J517" s="20">
        <f>395518277+135172000</f>
        <v>530690277</v>
      </c>
      <c r="K517" s="20">
        <v>541017476</v>
      </c>
      <c r="L517" s="20">
        <f>J517/H517</f>
        <v>94.9807094528567</v>
      </c>
      <c r="M517" s="20">
        <f>K517/I517</f>
        <v>96.72752842687322</v>
      </c>
      <c r="N517" s="20"/>
      <c r="O517" s="20"/>
      <c r="P517" s="20"/>
      <c r="Q517" s="20"/>
      <c r="R517" s="20"/>
      <c r="S517" s="20"/>
      <c r="T517" s="88">
        <f t="shared" si="47"/>
        <v>881164523</v>
      </c>
      <c r="U517" s="88">
        <f t="shared" si="48"/>
        <v>919878476</v>
      </c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</row>
    <row r="518" spans="1:32" ht="15">
      <c r="A518" s="89" t="s">
        <v>601</v>
      </c>
      <c r="B518" s="20">
        <v>20868</v>
      </c>
      <c r="C518" s="20">
        <v>20937</v>
      </c>
      <c r="D518" s="20">
        <v>1020311</v>
      </c>
      <c r="E518" s="20">
        <v>1023694</v>
      </c>
      <c r="F518" s="38">
        <f t="shared" si="43"/>
        <v>48.893569101015906</v>
      </c>
      <c r="G518" s="38">
        <f t="shared" si="44"/>
        <v>48.894015379471746</v>
      </c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88">
        <f t="shared" si="47"/>
        <v>1020311</v>
      </c>
      <c r="U518" s="88">
        <f t="shared" si="48"/>
        <v>1023694</v>
      </c>
      <c r="V518" s="90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</row>
    <row r="519" spans="1:32" ht="15">
      <c r="A519" s="89" t="s">
        <v>110</v>
      </c>
      <c r="B519" s="20">
        <v>11649</v>
      </c>
      <c r="C519" s="20">
        <v>11649</v>
      </c>
      <c r="D519" s="20">
        <v>497410</v>
      </c>
      <c r="E519" s="20">
        <v>497410</v>
      </c>
      <c r="F519" s="38">
        <f t="shared" si="43"/>
        <v>42.6998025581595</v>
      </c>
      <c r="G519" s="38">
        <f t="shared" si="44"/>
        <v>42.6998025581595</v>
      </c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88">
        <f t="shared" si="47"/>
        <v>497410</v>
      </c>
      <c r="U519" s="88">
        <f t="shared" si="48"/>
        <v>497410</v>
      </c>
      <c r="V519" s="51"/>
      <c r="W519" s="52"/>
      <c r="X519" s="54"/>
      <c r="Y519" s="54"/>
      <c r="Z519" s="54"/>
      <c r="AA519" s="54"/>
      <c r="AB519" s="54"/>
      <c r="AC519" s="54"/>
      <c r="AD519" s="54"/>
      <c r="AE519" s="54"/>
      <c r="AF519" s="54"/>
    </row>
    <row r="520" spans="1:32" ht="15">
      <c r="A520" s="89" t="s">
        <v>541</v>
      </c>
      <c r="B520" s="20">
        <v>147611</v>
      </c>
      <c r="C520" s="20">
        <v>147611</v>
      </c>
      <c r="D520" s="20">
        <v>2526000</v>
      </c>
      <c r="E520" s="20">
        <v>3166000</v>
      </c>
      <c r="F520" s="38">
        <f t="shared" si="43"/>
        <v>17.112545812981416</v>
      </c>
      <c r="G520" s="38">
        <f t="shared" si="44"/>
        <v>21.448266050633084</v>
      </c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88">
        <f t="shared" si="47"/>
        <v>2526000</v>
      </c>
      <c r="U520" s="88">
        <f t="shared" si="48"/>
        <v>3166000</v>
      </c>
      <c r="V520" s="90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</row>
    <row r="521" spans="1:32" ht="15">
      <c r="A521" s="89" t="s">
        <v>604</v>
      </c>
      <c r="B521" s="20">
        <v>6660</v>
      </c>
      <c r="C521" s="20">
        <v>6660</v>
      </c>
      <c r="D521" s="20">
        <v>284000</v>
      </c>
      <c r="E521" s="20">
        <v>284000</v>
      </c>
      <c r="F521" s="38">
        <f t="shared" si="43"/>
        <v>42.64264264264264</v>
      </c>
      <c r="G521" s="38">
        <f t="shared" si="44"/>
        <v>42.64264264264264</v>
      </c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88">
        <f t="shared" si="47"/>
        <v>284000</v>
      </c>
      <c r="U521" s="88">
        <f t="shared" si="48"/>
        <v>284000</v>
      </c>
      <c r="V521" s="51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</row>
    <row r="522" spans="1:32" ht="15">
      <c r="A522" s="89" t="s">
        <v>506</v>
      </c>
      <c r="B522" s="20">
        <v>17324</v>
      </c>
      <c r="C522" s="20">
        <v>17306</v>
      </c>
      <c r="D522" s="20">
        <v>739734.8</v>
      </c>
      <c r="E522" s="20">
        <v>738966.2</v>
      </c>
      <c r="F522" s="38">
        <f t="shared" si="43"/>
        <v>42.7</v>
      </c>
      <c r="G522" s="38">
        <f t="shared" si="44"/>
        <v>42.699999999999996</v>
      </c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88">
        <f t="shared" si="47"/>
        <v>739734.8</v>
      </c>
      <c r="U522" s="88">
        <f t="shared" si="48"/>
        <v>738966.2</v>
      </c>
      <c r="V522" s="51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</row>
    <row r="523" spans="1:32" ht="15">
      <c r="A523" s="89" t="s">
        <v>577</v>
      </c>
      <c r="B523" s="20">
        <v>0</v>
      </c>
      <c r="C523" s="20">
        <v>0</v>
      </c>
      <c r="D523" s="20">
        <v>0</v>
      </c>
      <c r="E523" s="20">
        <v>0</v>
      </c>
      <c r="F523" s="38"/>
      <c r="G523" s="38"/>
      <c r="H523" s="20"/>
      <c r="I523" s="20"/>
      <c r="J523" s="20"/>
      <c r="K523" s="20"/>
      <c r="L523" s="20"/>
      <c r="M523" s="20"/>
      <c r="N523" s="20">
        <v>8928</v>
      </c>
      <c r="O523" s="20">
        <v>8928</v>
      </c>
      <c r="P523" s="20">
        <v>450000</v>
      </c>
      <c r="Q523" s="20">
        <v>450000</v>
      </c>
      <c r="R523" s="20"/>
      <c r="S523" s="20"/>
      <c r="T523" s="88">
        <f t="shared" si="47"/>
        <v>450000</v>
      </c>
      <c r="U523" s="88">
        <f t="shared" si="48"/>
        <v>450000</v>
      </c>
      <c r="V523" s="54"/>
      <c r="W523" s="54"/>
      <c r="X523" s="52"/>
      <c r="Y523" s="52"/>
      <c r="Z523" s="52"/>
      <c r="AA523" s="52"/>
      <c r="AB523" s="52"/>
      <c r="AC523" s="52"/>
      <c r="AD523" s="52"/>
      <c r="AE523" s="52"/>
      <c r="AF523" s="52"/>
    </row>
    <row r="524" spans="1:32" ht="15">
      <c r="A524" s="89" t="s">
        <v>582</v>
      </c>
      <c r="B524" s="20">
        <v>5305000</v>
      </c>
      <c r="C524" s="20">
        <v>5452784</v>
      </c>
      <c r="D524" s="20">
        <v>261603713</v>
      </c>
      <c r="E524" s="20">
        <v>268685422</v>
      </c>
      <c r="F524" s="38">
        <f t="shared" si="43"/>
        <v>49.31266974552309</v>
      </c>
      <c r="G524" s="38">
        <f t="shared" si="44"/>
        <v>49.274906543153</v>
      </c>
      <c r="H524" s="20"/>
      <c r="I524" s="20"/>
      <c r="J524" s="20"/>
      <c r="K524" s="20"/>
      <c r="L524" s="20"/>
      <c r="M524" s="20"/>
      <c r="N524" s="20">
        <v>9794000</v>
      </c>
      <c r="O524" s="20">
        <v>9696491</v>
      </c>
      <c r="P524" s="20">
        <v>482968287</v>
      </c>
      <c r="Q524" s="20">
        <v>477793686</v>
      </c>
      <c r="R524" s="20"/>
      <c r="S524" s="20"/>
      <c r="T524" s="88">
        <f t="shared" si="47"/>
        <v>744572000</v>
      </c>
      <c r="U524" s="88">
        <f t="shared" si="48"/>
        <v>746479108</v>
      </c>
      <c r="V524" s="51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</row>
    <row r="525" spans="1:32" ht="15">
      <c r="A525" s="89" t="s">
        <v>723</v>
      </c>
      <c r="B525" s="20">
        <v>9108</v>
      </c>
      <c r="C525" s="20">
        <v>9108</v>
      </c>
      <c r="D525" s="20">
        <v>262800</v>
      </c>
      <c r="E525" s="20">
        <v>262800</v>
      </c>
      <c r="F525" s="38">
        <f t="shared" si="43"/>
        <v>28.85375494071146</v>
      </c>
      <c r="G525" s="38">
        <f t="shared" si="44"/>
        <v>28.85375494071146</v>
      </c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88">
        <f t="shared" si="47"/>
        <v>262800</v>
      </c>
      <c r="U525" s="88">
        <f t="shared" si="48"/>
        <v>262800</v>
      </c>
      <c r="V525" s="51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</row>
    <row r="526" spans="1:32" ht="15">
      <c r="A526" s="89" t="s">
        <v>47</v>
      </c>
      <c r="B526" s="20">
        <v>31600</v>
      </c>
      <c r="C526" s="20">
        <v>33000</v>
      </c>
      <c r="D526" s="20">
        <v>770000</v>
      </c>
      <c r="E526" s="20">
        <v>900000</v>
      </c>
      <c r="F526" s="38">
        <f aca="true" t="shared" si="49" ref="F526:F587">D526/B526</f>
        <v>24.367088607594937</v>
      </c>
      <c r="G526" s="38">
        <f aca="true" t="shared" si="50" ref="G526:G587">E526/C526</f>
        <v>27.272727272727273</v>
      </c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88">
        <f t="shared" si="47"/>
        <v>770000</v>
      </c>
      <c r="U526" s="88">
        <f t="shared" si="48"/>
        <v>900000</v>
      </c>
      <c r="V526" s="51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</row>
    <row r="527" spans="1:32" ht="15">
      <c r="A527" s="89" t="s">
        <v>99</v>
      </c>
      <c r="B527" s="20">
        <v>519000</v>
      </c>
      <c r="C527" s="20">
        <v>519000</v>
      </c>
      <c r="D527" s="20">
        <v>140000</v>
      </c>
      <c r="E527" s="20">
        <v>14000</v>
      </c>
      <c r="F527" s="38">
        <f t="shared" si="49"/>
        <v>0.2697495183044316</v>
      </c>
      <c r="G527" s="38">
        <f t="shared" si="50"/>
        <v>0.02697495183044316</v>
      </c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88">
        <f t="shared" si="47"/>
        <v>140000</v>
      </c>
      <c r="U527" s="88">
        <f t="shared" si="48"/>
        <v>14000</v>
      </c>
      <c r="V527" s="51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</row>
    <row r="528" spans="1:32" ht="15">
      <c r="A528" s="89" t="s">
        <v>329</v>
      </c>
      <c r="B528" s="20">
        <v>42167.8</v>
      </c>
      <c r="C528" s="20">
        <v>42164.1</v>
      </c>
      <c r="D528" s="20">
        <v>1800573.6</v>
      </c>
      <c r="E528" s="20">
        <v>1800402.8</v>
      </c>
      <c r="F528" s="38">
        <f t="shared" si="49"/>
        <v>42.70020252420093</v>
      </c>
      <c r="G528" s="38">
        <f t="shared" si="50"/>
        <v>42.69989872901355</v>
      </c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88">
        <f t="shared" si="47"/>
        <v>1800573.6</v>
      </c>
      <c r="U528" s="88">
        <f t="shared" si="48"/>
        <v>1800402.8</v>
      </c>
      <c r="V528" s="51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</row>
    <row r="529" spans="1:32" ht="15">
      <c r="A529" s="89" t="s">
        <v>692</v>
      </c>
      <c r="B529" s="20">
        <v>78930</v>
      </c>
      <c r="C529" s="20">
        <v>79000</v>
      </c>
      <c r="D529" s="20">
        <v>1940099</v>
      </c>
      <c r="E529" s="20">
        <v>1945000</v>
      </c>
      <c r="F529" s="38">
        <f t="shared" si="49"/>
        <v>24.579994932218423</v>
      </c>
      <c r="G529" s="38">
        <f t="shared" si="50"/>
        <v>24.620253164556964</v>
      </c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88">
        <f t="shared" si="47"/>
        <v>1940099</v>
      </c>
      <c r="U529" s="88">
        <f t="shared" si="48"/>
        <v>1945000</v>
      </c>
      <c r="V529" s="51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</row>
    <row r="530" spans="1:32" ht="15">
      <c r="A530" s="89" t="s">
        <v>109</v>
      </c>
      <c r="B530" s="20">
        <v>5500</v>
      </c>
      <c r="C530" s="20">
        <v>5500</v>
      </c>
      <c r="D530" s="20">
        <v>240000</v>
      </c>
      <c r="E530" s="20">
        <v>250000</v>
      </c>
      <c r="F530" s="38">
        <f t="shared" si="49"/>
        <v>43.63636363636363</v>
      </c>
      <c r="G530" s="38">
        <f t="shared" si="50"/>
        <v>45.45454545454545</v>
      </c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88">
        <f t="shared" si="47"/>
        <v>240000</v>
      </c>
      <c r="U530" s="88">
        <f t="shared" si="48"/>
        <v>250000</v>
      </c>
      <c r="V530" s="51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</row>
    <row r="531" spans="1:32" ht="15">
      <c r="A531" s="89" t="s">
        <v>903</v>
      </c>
      <c r="B531" s="20">
        <v>48551</v>
      </c>
      <c r="C531" s="20">
        <v>48551</v>
      </c>
      <c r="D531" s="20">
        <v>2073168</v>
      </c>
      <c r="E531" s="20">
        <v>2073168</v>
      </c>
      <c r="F531" s="38">
        <f t="shared" si="49"/>
        <v>42.700830054993716</v>
      </c>
      <c r="G531" s="38">
        <f t="shared" si="50"/>
        <v>42.700830054993716</v>
      </c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88">
        <f t="shared" si="47"/>
        <v>2073168</v>
      </c>
      <c r="U531" s="88">
        <f t="shared" si="48"/>
        <v>2073168</v>
      </c>
      <c r="V531" s="51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</row>
    <row r="532" spans="1:32" ht="15">
      <c r="A532" s="91" t="s">
        <v>741</v>
      </c>
      <c r="B532" s="92">
        <f>76352888+324087</f>
        <v>76676975</v>
      </c>
      <c r="C532" s="92">
        <f>78503494+287164</f>
        <v>78790658</v>
      </c>
      <c r="D532" s="92">
        <f>11307838700+1081875</f>
        <v>11308920575</v>
      </c>
      <c r="E532" s="92">
        <f>15110968944+1190674</f>
        <v>15112159618</v>
      </c>
      <c r="F532" s="39">
        <f t="shared" si="49"/>
        <v>147.48782897343042</v>
      </c>
      <c r="G532" s="39">
        <f t="shared" si="50"/>
        <v>191.80141404581238</v>
      </c>
      <c r="H532" s="92">
        <v>4418178</v>
      </c>
      <c r="I532" s="92">
        <v>4543002</v>
      </c>
      <c r="J532" s="92">
        <v>612064500</v>
      </c>
      <c r="K532" s="92">
        <v>696673633</v>
      </c>
      <c r="L532" s="28">
        <f>J532/H532</f>
        <v>138.53323700403197</v>
      </c>
      <c r="M532" s="28">
        <f>K532/I532</f>
        <v>153.35094129388452</v>
      </c>
      <c r="N532" s="92">
        <v>109388000</v>
      </c>
      <c r="O532" s="92">
        <v>111000000</v>
      </c>
      <c r="P532" s="92">
        <v>0</v>
      </c>
      <c r="Q532" s="92">
        <v>0</v>
      </c>
      <c r="R532" s="28">
        <f>P532/N532</f>
        <v>0</v>
      </c>
      <c r="S532" s="28">
        <f>Q532/O532</f>
        <v>0</v>
      </c>
      <c r="T532" s="93">
        <f t="shared" si="47"/>
        <v>11920985075</v>
      </c>
      <c r="U532" s="93">
        <f t="shared" si="48"/>
        <v>15808833251</v>
      </c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</row>
    <row r="533" spans="1:32" ht="15">
      <c r="A533" s="71" t="s">
        <v>747</v>
      </c>
      <c r="B533" s="10">
        <v>47200000</v>
      </c>
      <c r="C533" s="10">
        <v>47200000</v>
      </c>
      <c r="D533" s="10">
        <v>541699000</v>
      </c>
      <c r="E533" s="10">
        <v>541699000</v>
      </c>
      <c r="F533" s="34">
        <f t="shared" si="49"/>
        <v>11.476673728813559</v>
      </c>
      <c r="G533" s="34">
        <f t="shared" si="50"/>
        <v>11.476673728813559</v>
      </c>
      <c r="H533" s="10">
        <v>14126689</v>
      </c>
      <c r="I533" s="10">
        <v>14126689</v>
      </c>
      <c r="J533" s="10">
        <v>1419349000</v>
      </c>
      <c r="K533" s="10">
        <v>1445458959</v>
      </c>
      <c r="L533" s="10">
        <f>J533/H533</f>
        <v>100.47287088998704</v>
      </c>
      <c r="M533" s="10">
        <f>K533/I533</f>
        <v>102.32114255506013</v>
      </c>
      <c r="N533" s="10"/>
      <c r="O533" s="10"/>
      <c r="P533" s="10"/>
      <c r="Q533" s="10"/>
      <c r="R533" s="10"/>
      <c r="S533" s="10"/>
      <c r="T533" s="72">
        <f t="shared" si="47"/>
        <v>1961048000</v>
      </c>
      <c r="U533" s="72">
        <f t="shared" si="48"/>
        <v>1987157959</v>
      </c>
      <c r="V533" s="51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</row>
    <row r="534" spans="1:36" ht="15">
      <c r="A534" s="73" t="s">
        <v>657</v>
      </c>
      <c r="B534" s="10">
        <v>15138</v>
      </c>
      <c r="C534" s="10">
        <v>15138</v>
      </c>
      <c r="D534" s="10">
        <v>337099</v>
      </c>
      <c r="E534" s="10">
        <v>390500</v>
      </c>
      <c r="F534" s="34">
        <f t="shared" si="49"/>
        <v>22.268397410490156</v>
      </c>
      <c r="G534" s="34">
        <f t="shared" si="50"/>
        <v>25.796010040956535</v>
      </c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72">
        <f t="shared" si="47"/>
        <v>337099</v>
      </c>
      <c r="U534" s="72">
        <f t="shared" si="48"/>
        <v>390500</v>
      </c>
      <c r="V534" s="51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94"/>
      <c r="AH534" s="94"/>
      <c r="AI534" s="94"/>
      <c r="AJ534" s="94"/>
    </row>
    <row r="535" spans="1:36" ht="15">
      <c r="A535" s="73" t="s">
        <v>446</v>
      </c>
      <c r="B535" s="10">
        <v>19977</v>
      </c>
      <c r="C535" s="10">
        <v>19931</v>
      </c>
      <c r="D535" s="10">
        <v>209934</v>
      </c>
      <c r="E535" s="10">
        <v>220184</v>
      </c>
      <c r="F535" s="34">
        <f t="shared" si="49"/>
        <v>10.508785102868298</v>
      </c>
      <c r="G535" s="34">
        <f t="shared" si="50"/>
        <v>11.047313230645727</v>
      </c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72">
        <f t="shared" si="47"/>
        <v>209934</v>
      </c>
      <c r="U535" s="72">
        <f t="shared" si="48"/>
        <v>220184</v>
      </c>
      <c r="V535" s="51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94"/>
      <c r="AH535" s="94"/>
      <c r="AI535" s="94"/>
      <c r="AJ535" s="94"/>
    </row>
    <row r="536" spans="1:36" ht="15">
      <c r="A536" s="73" t="s">
        <v>844</v>
      </c>
      <c r="B536" s="10">
        <v>332357</v>
      </c>
      <c r="C536" s="10">
        <v>332357</v>
      </c>
      <c r="D536" s="10">
        <v>377756</v>
      </c>
      <c r="E536" s="10">
        <v>377756</v>
      </c>
      <c r="F536" s="34">
        <f t="shared" si="49"/>
        <v>1.1365970928850604</v>
      </c>
      <c r="G536" s="34">
        <f t="shared" si="50"/>
        <v>1.1365970928850604</v>
      </c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72">
        <f t="shared" si="47"/>
        <v>377756</v>
      </c>
      <c r="U536" s="72">
        <f t="shared" si="48"/>
        <v>377756</v>
      </c>
      <c r="V536" s="51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94"/>
      <c r="AH536" s="94"/>
      <c r="AI536" s="94"/>
      <c r="AJ536" s="94"/>
    </row>
    <row r="537" spans="1:36" ht="15">
      <c r="A537" s="73" t="s">
        <v>447</v>
      </c>
      <c r="B537" s="10">
        <v>7949</v>
      </c>
      <c r="C537" s="10">
        <v>7945</v>
      </c>
      <c r="D537" s="10">
        <v>101533</v>
      </c>
      <c r="E537" s="10">
        <v>105459</v>
      </c>
      <c r="F537" s="34">
        <f t="shared" si="49"/>
        <v>12.773053214240784</v>
      </c>
      <c r="G537" s="34">
        <f t="shared" si="50"/>
        <v>13.273631214600378</v>
      </c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72">
        <f t="shared" si="47"/>
        <v>101533</v>
      </c>
      <c r="U537" s="72">
        <f t="shared" si="48"/>
        <v>105459</v>
      </c>
      <c r="V537" s="51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94"/>
      <c r="AH537" s="94"/>
      <c r="AI537" s="94"/>
      <c r="AJ537" s="94"/>
    </row>
    <row r="538" spans="1:36" ht="15">
      <c r="A538" s="73" t="s">
        <v>448</v>
      </c>
      <c r="B538" s="10">
        <v>25010</v>
      </c>
      <c r="C538" s="10">
        <v>18965</v>
      </c>
      <c r="D538" s="10">
        <v>410507</v>
      </c>
      <c r="E538" s="10">
        <v>320924</v>
      </c>
      <c r="F538" s="34">
        <f t="shared" si="49"/>
        <v>16.41371451419432</v>
      </c>
      <c r="G538" s="34">
        <f t="shared" si="50"/>
        <v>16.921908779330344</v>
      </c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72">
        <f t="shared" si="47"/>
        <v>410507</v>
      </c>
      <c r="U538" s="72">
        <f t="shared" si="48"/>
        <v>320924</v>
      </c>
      <c r="V538" s="51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94"/>
      <c r="AH538" s="94"/>
      <c r="AI538" s="94"/>
      <c r="AJ538" s="94"/>
    </row>
    <row r="539" spans="1:36" ht="14.25">
      <c r="A539" s="73" t="s">
        <v>432</v>
      </c>
      <c r="B539" s="10">
        <v>118</v>
      </c>
      <c r="C539" s="10">
        <v>118</v>
      </c>
      <c r="D539" s="10">
        <v>3945</v>
      </c>
      <c r="E539" s="10">
        <v>3945</v>
      </c>
      <c r="F539" s="34">
        <f t="shared" si="49"/>
        <v>33.432203389830505</v>
      </c>
      <c r="G539" s="34">
        <f t="shared" si="50"/>
        <v>33.432203389830505</v>
      </c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72">
        <f t="shared" si="47"/>
        <v>3945</v>
      </c>
      <c r="U539" s="72">
        <f t="shared" si="48"/>
        <v>3945</v>
      </c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94"/>
      <c r="AH539" s="94"/>
      <c r="AI539" s="94"/>
      <c r="AJ539" s="94"/>
    </row>
    <row r="540" spans="1:36" ht="14.25">
      <c r="A540" s="73" t="s">
        <v>449</v>
      </c>
      <c r="B540" s="10">
        <v>42444</v>
      </c>
      <c r="C540" s="10">
        <v>53115</v>
      </c>
      <c r="D540" s="10">
        <v>118077</v>
      </c>
      <c r="E540" s="10">
        <v>172827</v>
      </c>
      <c r="F540" s="34">
        <f t="shared" si="49"/>
        <v>2.781947978512864</v>
      </c>
      <c r="G540" s="34">
        <f t="shared" si="50"/>
        <v>3.2538266026546174</v>
      </c>
      <c r="H540" s="95">
        <v>206</v>
      </c>
      <c r="I540" s="95">
        <v>206</v>
      </c>
      <c r="J540" s="95">
        <v>5000</v>
      </c>
      <c r="K540" s="95">
        <v>5600</v>
      </c>
      <c r="L540" s="10">
        <f>J540/H540</f>
        <v>24.271844660194176</v>
      </c>
      <c r="M540" s="10">
        <f>K540/I540</f>
        <v>27.184466019417474</v>
      </c>
      <c r="N540" s="95"/>
      <c r="O540" s="95"/>
      <c r="P540" s="95"/>
      <c r="Q540" s="95"/>
      <c r="R540" s="95"/>
      <c r="S540" s="95"/>
      <c r="T540" s="72">
        <f t="shared" si="47"/>
        <v>123077</v>
      </c>
      <c r="U540" s="72">
        <f t="shared" si="48"/>
        <v>178427</v>
      </c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94"/>
      <c r="AH540" s="94"/>
      <c r="AI540" s="94"/>
      <c r="AJ540" s="94"/>
    </row>
    <row r="541" spans="1:36" ht="15">
      <c r="A541" s="73" t="s">
        <v>401</v>
      </c>
      <c r="B541" s="10">
        <v>65360</v>
      </c>
      <c r="C541" s="10">
        <v>65360</v>
      </c>
      <c r="D541" s="10">
        <v>280911</v>
      </c>
      <c r="E541" s="10">
        <v>290000</v>
      </c>
      <c r="F541" s="34">
        <f t="shared" si="49"/>
        <v>4.297903916768666</v>
      </c>
      <c r="G541" s="34">
        <f t="shared" si="50"/>
        <v>4.436964504283965</v>
      </c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72">
        <f t="shared" si="47"/>
        <v>280911</v>
      </c>
      <c r="U541" s="72">
        <f t="shared" si="48"/>
        <v>290000</v>
      </c>
      <c r="V541" s="51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94"/>
      <c r="AH541" s="94"/>
      <c r="AI541" s="94"/>
      <c r="AJ541" s="94"/>
    </row>
    <row r="542" spans="1:36" ht="15">
      <c r="A542" s="73" t="s">
        <v>450</v>
      </c>
      <c r="B542" s="10">
        <v>247769</v>
      </c>
      <c r="C542" s="10">
        <v>248167</v>
      </c>
      <c r="D542" s="10">
        <v>1372924</v>
      </c>
      <c r="E542" s="10">
        <v>1581219</v>
      </c>
      <c r="F542" s="34">
        <f t="shared" si="49"/>
        <v>5.541145179582595</v>
      </c>
      <c r="G542" s="34">
        <f t="shared" si="50"/>
        <v>6.37159251632973</v>
      </c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72">
        <f t="shared" si="47"/>
        <v>1372924</v>
      </c>
      <c r="U542" s="72">
        <f t="shared" si="48"/>
        <v>1581219</v>
      </c>
      <c r="V542" s="51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94"/>
      <c r="AH542" s="94"/>
      <c r="AI542" s="94"/>
      <c r="AJ542" s="94"/>
    </row>
    <row r="543" spans="1:36" ht="15">
      <c r="A543" s="73" t="s">
        <v>478</v>
      </c>
      <c r="B543" s="10">
        <v>406178</v>
      </c>
      <c r="C543" s="10">
        <v>406178</v>
      </c>
      <c r="D543" s="10">
        <v>1747392</v>
      </c>
      <c r="E543" s="10">
        <v>1747392</v>
      </c>
      <c r="F543" s="34">
        <f t="shared" si="49"/>
        <v>4.30203506836904</v>
      </c>
      <c r="G543" s="34">
        <f t="shared" si="50"/>
        <v>4.30203506836904</v>
      </c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72">
        <f t="shared" si="47"/>
        <v>1747392</v>
      </c>
      <c r="U543" s="72">
        <f t="shared" si="48"/>
        <v>1747392</v>
      </c>
      <c r="V543" s="51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94"/>
      <c r="AH543" s="94"/>
      <c r="AI543" s="94"/>
      <c r="AJ543" s="94"/>
    </row>
    <row r="544" spans="1:36" ht="15">
      <c r="A544" s="73" t="s">
        <v>451</v>
      </c>
      <c r="B544" s="10">
        <v>30853</v>
      </c>
      <c r="C544" s="10">
        <v>31222</v>
      </c>
      <c r="D544" s="10">
        <v>226015</v>
      </c>
      <c r="E544" s="10">
        <v>239707</v>
      </c>
      <c r="F544" s="34">
        <f t="shared" si="49"/>
        <v>7.325543707256993</v>
      </c>
      <c r="G544" s="34">
        <f t="shared" si="50"/>
        <v>7.677503042726283</v>
      </c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72">
        <f t="shared" si="47"/>
        <v>226015</v>
      </c>
      <c r="U544" s="72">
        <f t="shared" si="48"/>
        <v>239707</v>
      </c>
      <c r="V544" s="51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94"/>
      <c r="AH544" s="94"/>
      <c r="AI544" s="94"/>
      <c r="AJ544" s="94"/>
    </row>
    <row r="545" spans="1:36" ht="15">
      <c r="A545" s="73" t="s">
        <v>452</v>
      </c>
      <c r="B545" s="10">
        <v>1557</v>
      </c>
      <c r="C545" s="10">
        <v>2866</v>
      </c>
      <c r="D545" s="10">
        <v>27059</v>
      </c>
      <c r="E545" s="10">
        <v>30924</v>
      </c>
      <c r="F545" s="34">
        <f t="shared" si="49"/>
        <v>17.37893384714194</v>
      </c>
      <c r="G545" s="34">
        <f t="shared" si="50"/>
        <v>10.789951151430564</v>
      </c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72">
        <f t="shared" si="47"/>
        <v>27059</v>
      </c>
      <c r="U545" s="72">
        <f t="shared" si="48"/>
        <v>30924</v>
      </c>
      <c r="V545" s="51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94"/>
      <c r="AH545" s="94"/>
      <c r="AI545" s="94"/>
      <c r="AJ545" s="94"/>
    </row>
    <row r="546" spans="1:36" ht="15">
      <c r="A546" s="73" t="s">
        <v>453</v>
      </c>
      <c r="B546" s="10">
        <v>429</v>
      </c>
      <c r="C546" s="10">
        <v>430</v>
      </c>
      <c r="D546" s="10">
        <v>7039</v>
      </c>
      <c r="E546" s="10">
        <v>7272</v>
      </c>
      <c r="F546" s="34">
        <f t="shared" si="49"/>
        <v>16.407925407925408</v>
      </c>
      <c r="G546" s="34">
        <f t="shared" si="50"/>
        <v>16.911627906976744</v>
      </c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72">
        <f t="shared" si="47"/>
        <v>7039</v>
      </c>
      <c r="U546" s="72">
        <f t="shared" si="48"/>
        <v>7272</v>
      </c>
      <c r="V546" s="51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94"/>
      <c r="AH546" s="94"/>
      <c r="AI546" s="94"/>
      <c r="AJ546" s="94"/>
    </row>
    <row r="547" spans="1:36" ht="14.25">
      <c r="A547" s="73" t="s">
        <v>792</v>
      </c>
      <c r="B547" s="10">
        <v>4900</v>
      </c>
      <c r="C547" s="10">
        <v>4900</v>
      </c>
      <c r="D547" s="10">
        <v>55000</v>
      </c>
      <c r="E547" s="10">
        <v>55000</v>
      </c>
      <c r="F547" s="34">
        <f t="shared" si="49"/>
        <v>11.224489795918368</v>
      </c>
      <c r="G547" s="34">
        <f t="shared" si="50"/>
        <v>11.224489795918368</v>
      </c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72">
        <f t="shared" si="47"/>
        <v>55000</v>
      </c>
      <c r="U547" s="72">
        <f t="shared" si="48"/>
        <v>55000</v>
      </c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94"/>
      <c r="AH547" s="94"/>
      <c r="AI547" s="94"/>
      <c r="AJ547" s="94"/>
    </row>
    <row r="548" spans="1:36" ht="14.25">
      <c r="A548" s="73" t="s">
        <v>454</v>
      </c>
      <c r="B548" s="10">
        <v>807303</v>
      </c>
      <c r="C548" s="10">
        <v>690175</v>
      </c>
      <c r="D548" s="10">
        <v>2216925</v>
      </c>
      <c r="E548" s="10">
        <v>2500797</v>
      </c>
      <c r="F548" s="34">
        <f t="shared" si="49"/>
        <v>2.7460879000821254</v>
      </c>
      <c r="G548" s="34">
        <f t="shared" si="50"/>
        <v>3.6234244937878075</v>
      </c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72">
        <f t="shared" si="47"/>
        <v>2216925</v>
      </c>
      <c r="U548" s="72">
        <f t="shared" si="48"/>
        <v>2500797</v>
      </c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94"/>
      <c r="AH548" s="94"/>
      <c r="AI548" s="94"/>
      <c r="AJ548" s="94"/>
    </row>
    <row r="549" spans="1:36" ht="14.25">
      <c r="A549" s="73" t="s">
        <v>455</v>
      </c>
      <c r="B549" s="10">
        <v>9471</v>
      </c>
      <c r="C549" s="10">
        <v>9794</v>
      </c>
      <c r="D549" s="10">
        <v>71067</v>
      </c>
      <c r="E549" s="10">
        <v>77305</v>
      </c>
      <c r="F549" s="34">
        <f t="shared" si="49"/>
        <v>7.50364269876465</v>
      </c>
      <c r="G549" s="34">
        <f t="shared" si="50"/>
        <v>7.893097814988769</v>
      </c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72">
        <f t="shared" si="47"/>
        <v>71067</v>
      </c>
      <c r="U549" s="72">
        <f t="shared" si="48"/>
        <v>77305</v>
      </c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94"/>
      <c r="AH549" s="94"/>
      <c r="AI549" s="94"/>
      <c r="AJ549" s="94"/>
    </row>
    <row r="550" spans="1:36" ht="14.25">
      <c r="A550" s="73" t="s">
        <v>456</v>
      </c>
      <c r="B550" s="10">
        <v>9633</v>
      </c>
      <c r="C550" s="10">
        <v>10488</v>
      </c>
      <c r="D550" s="10">
        <v>84495</v>
      </c>
      <c r="E550" s="10">
        <v>98253</v>
      </c>
      <c r="F550" s="34">
        <f t="shared" si="49"/>
        <v>8.771410775459358</v>
      </c>
      <c r="G550" s="34">
        <f t="shared" si="50"/>
        <v>9.368135011441648</v>
      </c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72">
        <f t="shared" si="47"/>
        <v>84495</v>
      </c>
      <c r="U550" s="72">
        <f t="shared" si="48"/>
        <v>98253</v>
      </c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94"/>
      <c r="AH550" s="94"/>
      <c r="AI550" s="94"/>
      <c r="AJ550" s="94"/>
    </row>
    <row r="551" spans="1:36" ht="14.25">
      <c r="A551" s="73" t="s">
        <v>457</v>
      </c>
      <c r="B551" s="10">
        <v>20756</v>
      </c>
      <c r="C551" s="10">
        <v>20796</v>
      </c>
      <c r="D551" s="10">
        <v>220432</v>
      </c>
      <c r="E551" s="10">
        <v>232824</v>
      </c>
      <c r="F551" s="34">
        <f t="shared" si="49"/>
        <v>10.62015802659472</v>
      </c>
      <c r="G551" s="34">
        <f t="shared" si="50"/>
        <v>11.195614541257934</v>
      </c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72">
        <f t="shared" si="47"/>
        <v>220432</v>
      </c>
      <c r="U551" s="72">
        <f t="shared" si="48"/>
        <v>232824</v>
      </c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94"/>
      <c r="AH551" s="94"/>
      <c r="AI551" s="94"/>
      <c r="AJ551" s="94"/>
    </row>
    <row r="552" spans="1:36" ht="15">
      <c r="A552" s="73" t="s">
        <v>677</v>
      </c>
      <c r="B552" s="10">
        <v>5138.16</v>
      </c>
      <c r="C552" s="10">
        <v>159283</v>
      </c>
      <c r="D552" s="10">
        <v>5138</v>
      </c>
      <c r="E552" s="10">
        <v>169554</v>
      </c>
      <c r="F552" s="34">
        <f t="shared" si="49"/>
        <v>0.9999688604480982</v>
      </c>
      <c r="G552" s="34">
        <f t="shared" si="50"/>
        <v>1.0644827131583408</v>
      </c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72">
        <f t="shared" si="47"/>
        <v>5138</v>
      </c>
      <c r="U552" s="72">
        <f t="shared" si="48"/>
        <v>169554</v>
      </c>
      <c r="V552" s="51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94"/>
      <c r="AH552" s="94"/>
      <c r="AI552" s="94"/>
      <c r="AJ552" s="94"/>
    </row>
    <row r="553" spans="1:36" ht="15">
      <c r="A553" s="73" t="s">
        <v>458</v>
      </c>
      <c r="B553" s="10">
        <v>33741</v>
      </c>
      <c r="C553" s="10">
        <v>34991</v>
      </c>
      <c r="D553" s="10">
        <v>320567</v>
      </c>
      <c r="E553" s="10">
        <v>347440</v>
      </c>
      <c r="F553" s="34">
        <f t="shared" si="49"/>
        <v>9.500815032156723</v>
      </c>
      <c r="G553" s="34">
        <f t="shared" si="50"/>
        <v>9.92941041982224</v>
      </c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72">
        <f t="shared" si="47"/>
        <v>320567</v>
      </c>
      <c r="U553" s="72">
        <f t="shared" si="48"/>
        <v>347440</v>
      </c>
      <c r="V553" s="51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94"/>
      <c r="AH553" s="94"/>
      <c r="AI553" s="94"/>
      <c r="AJ553" s="94"/>
    </row>
    <row r="554" spans="1:36" ht="15">
      <c r="A554" s="73" t="s">
        <v>459</v>
      </c>
      <c r="B554" s="10">
        <v>8028</v>
      </c>
      <c r="C554" s="10">
        <v>7997</v>
      </c>
      <c r="D554" s="10">
        <v>102480</v>
      </c>
      <c r="E554" s="10">
        <v>105498</v>
      </c>
      <c r="F554" s="34">
        <f t="shared" si="49"/>
        <v>12.765321375186845</v>
      </c>
      <c r="G554" s="34">
        <f t="shared" si="50"/>
        <v>13.192197073902713</v>
      </c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72">
        <f t="shared" si="47"/>
        <v>102480</v>
      </c>
      <c r="U554" s="72">
        <f t="shared" si="48"/>
        <v>105498</v>
      </c>
      <c r="V554" s="51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94"/>
      <c r="AH554" s="94"/>
      <c r="AI554" s="94"/>
      <c r="AJ554" s="94"/>
    </row>
    <row r="555" spans="1:36" ht="15">
      <c r="A555" s="73" t="s">
        <v>460</v>
      </c>
      <c r="B555" s="10">
        <v>5305</v>
      </c>
      <c r="C555" s="10">
        <v>5265</v>
      </c>
      <c r="D555" s="10">
        <v>68379</v>
      </c>
      <c r="E555" s="10">
        <v>70705</v>
      </c>
      <c r="F555" s="34">
        <f t="shared" si="49"/>
        <v>12.889538171536287</v>
      </c>
      <c r="G555" s="34">
        <f t="shared" si="50"/>
        <v>13.429249762583096</v>
      </c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72">
        <f t="shared" si="47"/>
        <v>68379</v>
      </c>
      <c r="U555" s="72">
        <f t="shared" si="48"/>
        <v>70705</v>
      </c>
      <c r="V555" s="51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94"/>
      <c r="AH555" s="94"/>
      <c r="AI555" s="94"/>
      <c r="AJ555" s="94"/>
    </row>
    <row r="556" spans="1:36" ht="15">
      <c r="A556" s="73" t="s">
        <v>461</v>
      </c>
      <c r="B556" s="10">
        <v>8465</v>
      </c>
      <c r="C556" s="10">
        <v>8458</v>
      </c>
      <c r="D556" s="10">
        <v>41861</v>
      </c>
      <c r="E556" s="10">
        <v>46307</v>
      </c>
      <c r="F556" s="34">
        <f t="shared" si="49"/>
        <v>4.94518606024808</v>
      </c>
      <c r="G556" s="34">
        <f t="shared" si="50"/>
        <v>5.47493497280681</v>
      </c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72">
        <f t="shared" si="47"/>
        <v>41861</v>
      </c>
      <c r="U556" s="72">
        <f t="shared" si="48"/>
        <v>46307</v>
      </c>
      <c r="V556" s="51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94"/>
      <c r="AH556" s="94"/>
      <c r="AI556" s="94"/>
      <c r="AJ556" s="94"/>
    </row>
    <row r="557" spans="1:36" ht="15">
      <c r="A557" s="73" t="s">
        <v>405</v>
      </c>
      <c r="B557" s="10">
        <v>8898</v>
      </c>
      <c r="C557" s="10">
        <v>8898</v>
      </c>
      <c r="D557" s="10">
        <v>37615</v>
      </c>
      <c r="E557" s="10">
        <v>40000</v>
      </c>
      <c r="F557" s="34">
        <f t="shared" si="49"/>
        <v>4.227354461676781</v>
      </c>
      <c r="G557" s="34">
        <f t="shared" si="50"/>
        <v>4.4953922229714545</v>
      </c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72">
        <f t="shared" si="47"/>
        <v>37615</v>
      </c>
      <c r="U557" s="72">
        <f t="shared" si="48"/>
        <v>40000</v>
      </c>
      <c r="V557" s="51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94"/>
      <c r="AH557" s="94"/>
      <c r="AI557" s="94"/>
      <c r="AJ557" s="94"/>
    </row>
    <row r="558" spans="1:36" ht="15">
      <c r="A558" s="73" t="s">
        <v>608</v>
      </c>
      <c r="B558" s="10">
        <v>7812</v>
      </c>
      <c r="C558" s="10">
        <v>7812</v>
      </c>
      <c r="D558" s="10">
        <v>35364</v>
      </c>
      <c r="E558" s="10">
        <v>35364</v>
      </c>
      <c r="F558" s="34">
        <f t="shared" si="49"/>
        <v>4.526881720430108</v>
      </c>
      <c r="G558" s="34">
        <f t="shared" si="50"/>
        <v>4.526881720430108</v>
      </c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72">
        <f t="shared" si="47"/>
        <v>35364</v>
      </c>
      <c r="U558" s="72">
        <f t="shared" si="48"/>
        <v>35364</v>
      </c>
      <c r="V558" s="51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94"/>
      <c r="AH558" s="94"/>
      <c r="AI558" s="94"/>
      <c r="AJ558" s="94"/>
    </row>
    <row r="559" spans="1:36" ht="14.25">
      <c r="A559" s="73" t="s">
        <v>434</v>
      </c>
      <c r="B559" s="10">
        <v>2</v>
      </c>
      <c r="C559" s="10"/>
      <c r="D559" s="10">
        <v>25000</v>
      </c>
      <c r="E559" s="10"/>
      <c r="F559" s="34">
        <f t="shared" si="49"/>
        <v>12500</v>
      </c>
      <c r="G559" s="34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72">
        <f t="shared" si="47"/>
        <v>25000</v>
      </c>
      <c r="U559" s="72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94"/>
      <c r="AH559" s="94"/>
      <c r="AI559" s="94"/>
      <c r="AJ559" s="94"/>
    </row>
    <row r="560" spans="1:36" ht="15">
      <c r="A560" s="73" t="s">
        <v>521</v>
      </c>
      <c r="B560" s="10">
        <v>4900</v>
      </c>
      <c r="C560" s="10">
        <v>4900</v>
      </c>
      <c r="D560" s="10">
        <v>111900</v>
      </c>
      <c r="E560" s="10"/>
      <c r="F560" s="34">
        <f t="shared" si="49"/>
        <v>22.836734693877553</v>
      </c>
      <c r="G560" s="34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72">
        <f t="shared" si="47"/>
        <v>111900</v>
      </c>
      <c r="U560" s="72"/>
      <c r="V560" s="51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94"/>
      <c r="AH560" s="94"/>
      <c r="AI560" s="94"/>
      <c r="AJ560" s="94"/>
    </row>
    <row r="561" spans="1:36" ht="15">
      <c r="A561" s="73" t="s">
        <v>462</v>
      </c>
      <c r="B561" s="10">
        <v>72330</v>
      </c>
      <c r="C561" s="10">
        <v>55061</v>
      </c>
      <c r="D561" s="10">
        <v>655808</v>
      </c>
      <c r="E561" s="10">
        <v>494824</v>
      </c>
      <c r="F561" s="34">
        <f t="shared" si="49"/>
        <v>9.066887875017281</v>
      </c>
      <c r="G561" s="34">
        <f t="shared" si="50"/>
        <v>8.98683278545613</v>
      </c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72">
        <f t="shared" si="47"/>
        <v>655808</v>
      </c>
      <c r="U561" s="72">
        <f>SUM(K561,Q561,E561)</f>
        <v>494824</v>
      </c>
      <c r="V561" s="51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94"/>
      <c r="AH561" s="94"/>
      <c r="AI561" s="94"/>
      <c r="AJ561" s="94"/>
    </row>
    <row r="562" spans="1:36" ht="15">
      <c r="A562" s="73" t="s">
        <v>463</v>
      </c>
      <c r="B562" s="10">
        <v>10160</v>
      </c>
      <c r="C562" s="10">
        <v>10147</v>
      </c>
      <c r="D562" s="10">
        <v>158963</v>
      </c>
      <c r="E562" s="10">
        <v>163304</v>
      </c>
      <c r="F562" s="34">
        <f t="shared" si="49"/>
        <v>15.645964566929134</v>
      </c>
      <c r="G562" s="34">
        <f t="shared" si="50"/>
        <v>16.093820833743965</v>
      </c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72">
        <f t="shared" si="47"/>
        <v>158963</v>
      </c>
      <c r="U562" s="72">
        <f>SUM(K562,Q562,E562)</f>
        <v>163304</v>
      </c>
      <c r="V562" s="51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94"/>
      <c r="AH562" s="94"/>
      <c r="AI562" s="94"/>
      <c r="AJ562" s="94"/>
    </row>
    <row r="563" spans="1:36" ht="15">
      <c r="A563" s="73" t="s">
        <v>464</v>
      </c>
      <c r="B563" s="10">
        <v>34524</v>
      </c>
      <c r="C563" s="10">
        <v>34490</v>
      </c>
      <c r="D563" s="10">
        <v>185251</v>
      </c>
      <c r="E563" s="10">
        <v>204389</v>
      </c>
      <c r="F563" s="34">
        <f t="shared" si="49"/>
        <v>5.365861429730042</v>
      </c>
      <c r="G563" s="34">
        <f t="shared" si="50"/>
        <v>5.926036532328211</v>
      </c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72">
        <f t="shared" si="47"/>
        <v>185251</v>
      </c>
      <c r="U563" s="72">
        <f>SUM(K563,Q563,E563)</f>
        <v>204389</v>
      </c>
      <c r="V563" s="51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94"/>
      <c r="AH563" s="94"/>
      <c r="AI563" s="94"/>
      <c r="AJ563" s="94"/>
    </row>
    <row r="564" spans="1:36" ht="15">
      <c r="A564" s="73" t="s">
        <v>428</v>
      </c>
      <c r="B564" s="21">
        <v>13960</v>
      </c>
      <c r="C564" s="21">
        <v>13960</v>
      </c>
      <c r="D564" s="21">
        <v>305620</v>
      </c>
      <c r="E564" s="21"/>
      <c r="F564" s="34">
        <f t="shared" si="49"/>
        <v>21.892550143266476</v>
      </c>
      <c r="G564" s="34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72">
        <f t="shared" si="47"/>
        <v>305620</v>
      </c>
      <c r="U564" s="72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  <c r="AG564" s="94"/>
      <c r="AH564" s="94"/>
      <c r="AI564" s="94"/>
      <c r="AJ564" s="94"/>
    </row>
    <row r="565" spans="1:36" ht="15">
      <c r="A565" s="73" t="s">
        <v>465</v>
      </c>
      <c r="B565" s="21">
        <v>33403</v>
      </c>
      <c r="C565" s="21">
        <v>31045</v>
      </c>
      <c r="D565" s="21">
        <v>345749</v>
      </c>
      <c r="E565" s="21">
        <v>358580</v>
      </c>
      <c r="F565" s="34">
        <f t="shared" si="49"/>
        <v>10.350836751190013</v>
      </c>
      <c r="G565" s="34">
        <f t="shared" si="50"/>
        <v>11.550330165888226</v>
      </c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72">
        <f t="shared" si="47"/>
        <v>345749</v>
      </c>
      <c r="U565" s="72">
        <f aca="true" t="shared" si="51" ref="U565:U599">SUM(K565,Q565,E565)</f>
        <v>358580</v>
      </c>
      <c r="V565" s="51"/>
      <c r="W565" s="51"/>
      <c r="X565" s="51"/>
      <c r="Y565" s="51"/>
      <c r="Z565" s="51"/>
      <c r="AA565" s="51"/>
      <c r="AB565" s="51"/>
      <c r="AC565" s="51"/>
      <c r="AD565" s="51"/>
      <c r="AE565" s="51"/>
      <c r="AF565" s="51"/>
      <c r="AG565" s="94"/>
      <c r="AH565" s="94"/>
      <c r="AI565" s="94"/>
      <c r="AJ565" s="94"/>
    </row>
    <row r="566" spans="1:36" ht="15">
      <c r="A566" s="73" t="s">
        <v>466</v>
      </c>
      <c r="B566" s="21">
        <v>2060</v>
      </c>
      <c r="C566" s="21">
        <v>2032</v>
      </c>
      <c r="D566" s="21">
        <v>25601</v>
      </c>
      <c r="E566" s="21">
        <v>25672</v>
      </c>
      <c r="F566" s="34">
        <f t="shared" si="49"/>
        <v>12.427669902912621</v>
      </c>
      <c r="G566" s="34">
        <f t="shared" si="50"/>
        <v>12.633858267716535</v>
      </c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72">
        <f t="shared" si="47"/>
        <v>25601</v>
      </c>
      <c r="U566" s="72">
        <f t="shared" si="51"/>
        <v>25672</v>
      </c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  <c r="AG566" s="94"/>
      <c r="AH566" s="94"/>
      <c r="AI566" s="94"/>
      <c r="AJ566" s="94"/>
    </row>
    <row r="567" spans="1:36" ht="15">
      <c r="A567" s="73" t="s">
        <v>467</v>
      </c>
      <c r="B567" s="21">
        <v>71753</v>
      </c>
      <c r="C567" s="21">
        <v>71646</v>
      </c>
      <c r="D567" s="21">
        <v>916641</v>
      </c>
      <c r="E567" s="21">
        <v>951270</v>
      </c>
      <c r="F567" s="34">
        <f t="shared" si="49"/>
        <v>12.77495017629925</v>
      </c>
      <c r="G567" s="34">
        <f t="shared" si="50"/>
        <v>13.277363704882339</v>
      </c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72">
        <f t="shared" si="47"/>
        <v>916641</v>
      </c>
      <c r="U567" s="72">
        <f t="shared" si="51"/>
        <v>951270</v>
      </c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  <c r="AG567" s="94"/>
      <c r="AH567" s="94"/>
      <c r="AI567" s="94"/>
      <c r="AJ567" s="94"/>
    </row>
    <row r="568" spans="1:36" ht="15">
      <c r="A568" s="73" t="s">
        <v>922</v>
      </c>
      <c r="B568" s="10">
        <v>12856</v>
      </c>
      <c r="C568" s="10">
        <v>12856</v>
      </c>
      <c r="D568" s="10">
        <v>315476</v>
      </c>
      <c r="E568" s="10">
        <v>315476</v>
      </c>
      <c r="F568" s="34">
        <f t="shared" si="49"/>
        <v>24.5392034847542</v>
      </c>
      <c r="G568" s="34">
        <f t="shared" si="50"/>
        <v>24.5392034847542</v>
      </c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72">
        <f t="shared" si="47"/>
        <v>315476</v>
      </c>
      <c r="U568" s="72">
        <f t="shared" si="51"/>
        <v>315476</v>
      </c>
      <c r="V568" s="51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94"/>
      <c r="AH568" s="94"/>
      <c r="AI568" s="94"/>
      <c r="AJ568" s="94"/>
    </row>
    <row r="569" spans="1:36" ht="15">
      <c r="A569" s="73" t="s">
        <v>468</v>
      </c>
      <c r="B569" s="10">
        <v>104005</v>
      </c>
      <c r="C569" s="10">
        <v>108028</v>
      </c>
      <c r="D569" s="10">
        <v>1519686</v>
      </c>
      <c r="E569" s="10">
        <v>1616549</v>
      </c>
      <c r="F569" s="34">
        <f t="shared" si="49"/>
        <v>14.611662900822076</v>
      </c>
      <c r="G569" s="34">
        <f t="shared" si="50"/>
        <v>14.964166697522865</v>
      </c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72">
        <f t="shared" si="47"/>
        <v>1519686</v>
      </c>
      <c r="U569" s="72">
        <f t="shared" si="51"/>
        <v>1616549</v>
      </c>
      <c r="V569" s="51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94"/>
      <c r="AH569" s="94"/>
      <c r="AI569" s="94"/>
      <c r="AJ569" s="94"/>
    </row>
    <row r="570" spans="1:36" ht="15">
      <c r="A570" s="73" t="s">
        <v>469</v>
      </c>
      <c r="B570" s="96">
        <v>74562.05679053593</v>
      </c>
      <c r="C570" s="96">
        <v>87259.50773805965</v>
      </c>
      <c r="D570" s="96">
        <v>996499.254139425</v>
      </c>
      <c r="E570" s="96">
        <v>1028959.0738860669</v>
      </c>
      <c r="F570" s="34">
        <f t="shared" si="49"/>
        <v>13.364696429161667</v>
      </c>
      <c r="G570" s="34">
        <f t="shared" si="50"/>
        <v>11.791942225652388</v>
      </c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72">
        <f t="shared" si="47"/>
        <v>996499.254139425</v>
      </c>
      <c r="U570" s="72">
        <f t="shared" si="51"/>
        <v>1028959.0738860669</v>
      </c>
      <c r="V570" s="51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94"/>
      <c r="AH570" s="94"/>
      <c r="AI570" s="94"/>
      <c r="AJ570" s="94"/>
    </row>
    <row r="571" spans="1:36" ht="15">
      <c r="A571" s="73" t="s">
        <v>805</v>
      </c>
      <c r="B571" s="95">
        <v>2250</v>
      </c>
      <c r="C571" s="95">
        <v>2250</v>
      </c>
      <c r="D571" s="95">
        <v>32000</v>
      </c>
      <c r="E571" s="95">
        <v>35000</v>
      </c>
      <c r="F571" s="34">
        <f>D571/B571</f>
        <v>14.222222222222221</v>
      </c>
      <c r="G571" s="34">
        <f>E571/C571</f>
        <v>15.555555555555555</v>
      </c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72">
        <f t="shared" si="47"/>
        <v>32000</v>
      </c>
      <c r="U571" s="72">
        <f t="shared" si="51"/>
        <v>35000</v>
      </c>
      <c r="V571" s="51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94"/>
      <c r="AH571" s="94"/>
      <c r="AI571" s="94"/>
      <c r="AJ571" s="94"/>
    </row>
    <row r="572" spans="1:36" ht="15">
      <c r="A572" s="73" t="s">
        <v>750</v>
      </c>
      <c r="B572" s="96">
        <v>9323.040940693081</v>
      </c>
      <c r="C572" s="96">
        <v>9415.907071105588</v>
      </c>
      <c r="D572" s="96">
        <v>117995.36533698223</v>
      </c>
      <c r="E572" s="96">
        <v>127311.2011447752</v>
      </c>
      <c r="F572" s="34">
        <f t="shared" si="49"/>
        <v>12.656317406261477</v>
      </c>
      <c r="G572" s="34">
        <f t="shared" si="50"/>
        <v>13.520864233617239</v>
      </c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72">
        <f t="shared" si="47"/>
        <v>117995.36533698223</v>
      </c>
      <c r="U572" s="72">
        <f t="shared" si="51"/>
        <v>127311.2011447752</v>
      </c>
      <c r="V572" s="51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94"/>
      <c r="AH572" s="94"/>
      <c r="AI572" s="94"/>
      <c r="AJ572" s="94"/>
    </row>
    <row r="573" spans="1:36" ht="14.25">
      <c r="A573" s="73" t="s">
        <v>843</v>
      </c>
      <c r="B573" s="10">
        <v>990</v>
      </c>
      <c r="C573" s="10">
        <v>990</v>
      </c>
      <c r="D573" s="10">
        <v>20097</v>
      </c>
      <c r="E573" s="10">
        <v>20097</v>
      </c>
      <c r="F573" s="34">
        <f t="shared" si="49"/>
        <v>20.3</v>
      </c>
      <c r="G573" s="34">
        <f t="shared" si="50"/>
        <v>20.3</v>
      </c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72">
        <f t="shared" si="47"/>
        <v>20097</v>
      </c>
      <c r="U573" s="72">
        <f t="shared" si="51"/>
        <v>20097</v>
      </c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94"/>
      <c r="AH573" s="94"/>
      <c r="AI573" s="94"/>
      <c r="AJ573" s="94"/>
    </row>
    <row r="574" spans="1:36" ht="14.25">
      <c r="A574" s="73" t="s">
        <v>751</v>
      </c>
      <c r="B574" s="96">
        <v>70087.60163121032</v>
      </c>
      <c r="C574" s="96">
        <v>71683.61793673899</v>
      </c>
      <c r="D574" s="96">
        <v>407752.6258645684</v>
      </c>
      <c r="E574" s="96">
        <v>447158.8879656961</v>
      </c>
      <c r="F574" s="34">
        <f t="shared" si="49"/>
        <v>5.817756869611506</v>
      </c>
      <c r="G574" s="34">
        <f t="shared" si="50"/>
        <v>6.237950885240129</v>
      </c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72">
        <f t="shared" si="47"/>
        <v>407752.6258645684</v>
      </c>
      <c r="U574" s="72">
        <f t="shared" si="51"/>
        <v>447158.8879656961</v>
      </c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94"/>
      <c r="AH574" s="94"/>
      <c r="AI574" s="94"/>
      <c r="AJ574" s="94"/>
    </row>
    <row r="575" spans="1:36" ht="14.25">
      <c r="A575" s="73" t="s">
        <v>752</v>
      </c>
      <c r="B575" s="96">
        <v>4589.2762482336</v>
      </c>
      <c r="C575" s="96">
        <v>4571.1366641486275</v>
      </c>
      <c r="D575" s="96">
        <v>86810.3479912707</v>
      </c>
      <c r="E575" s="96">
        <v>88440.04302095115</v>
      </c>
      <c r="F575" s="34">
        <f t="shared" si="49"/>
        <v>18.915912509011363</v>
      </c>
      <c r="G575" s="34">
        <f t="shared" si="50"/>
        <v>19.347494839650146</v>
      </c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72">
        <f aca="true" t="shared" si="52" ref="T575:T638">SUM(J575,P575,D575)</f>
        <v>86810.3479912707</v>
      </c>
      <c r="U575" s="72">
        <f t="shared" si="51"/>
        <v>88440.04302095115</v>
      </c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94"/>
      <c r="AH575" s="94"/>
      <c r="AI575" s="94"/>
      <c r="AJ575" s="94"/>
    </row>
    <row r="576" spans="1:36" ht="15">
      <c r="A576" s="73" t="s">
        <v>82</v>
      </c>
      <c r="B576" s="10">
        <v>34350</v>
      </c>
      <c r="C576" s="10">
        <v>34350</v>
      </c>
      <c r="D576" s="10">
        <v>426603</v>
      </c>
      <c r="E576" s="10">
        <v>426603</v>
      </c>
      <c r="F576" s="34">
        <f t="shared" si="49"/>
        <v>12.419301310043668</v>
      </c>
      <c r="G576" s="34">
        <f t="shared" si="50"/>
        <v>12.419301310043668</v>
      </c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72">
        <f t="shared" si="52"/>
        <v>426603</v>
      </c>
      <c r="U576" s="72">
        <f t="shared" si="51"/>
        <v>426603</v>
      </c>
      <c r="V576" s="51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94"/>
      <c r="AH576" s="94"/>
      <c r="AI576" s="94"/>
      <c r="AJ576" s="94"/>
    </row>
    <row r="577" spans="1:36" ht="15">
      <c r="A577" s="73" t="s">
        <v>511</v>
      </c>
      <c r="B577" s="10">
        <v>4769</v>
      </c>
      <c r="C577" s="10">
        <v>4769</v>
      </c>
      <c r="D577" s="10">
        <v>15067</v>
      </c>
      <c r="E577" s="10">
        <v>15067</v>
      </c>
      <c r="F577" s="34">
        <f t="shared" si="49"/>
        <v>3.1593625498007967</v>
      </c>
      <c r="G577" s="34">
        <f t="shared" si="50"/>
        <v>3.1593625498007967</v>
      </c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72">
        <f t="shared" si="52"/>
        <v>15067</v>
      </c>
      <c r="U577" s="72">
        <f t="shared" si="51"/>
        <v>15067</v>
      </c>
      <c r="V577" s="51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94"/>
      <c r="AH577" s="94"/>
      <c r="AI577" s="94"/>
      <c r="AJ577" s="94"/>
    </row>
    <row r="578" spans="1:36" ht="15">
      <c r="A578" s="73" t="s">
        <v>753</v>
      </c>
      <c r="B578" s="96">
        <v>5059.201932950599</v>
      </c>
      <c r="C578" s="96">
        <v>5091.51102699387</v>
      </c>
      <c r="D578" s="96">
        <v>77775.44351698988</v>
      </c>
      <c r="E578" s="96">
        <v>81165.93616760476</v>
      </c>
      <c r="F578" s="34">
        <f t="shared" si="49"/>
        <v>15.373065662874248</v>
      </c>
      <c r="G578" s="34">
        <f t="shared" si="50"/>
        <v>15.941424016816233</v>
      </c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72">
        <f t="shared" si="52"/>
        <v>77775.44351698988</v>
      </c>
      <c r="U578" s="72">
        <f t="shared" si="51"/>
        <v>81165.93616760476</v>
      </c>
      <c r="V578" s="51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94"/>
      <c r="AH578" s="94"/>
      <c r="AI578" s="94"/>
      <c r="AJ578" s="94"/>
    </row>
    <row r="579" spans="1:36" ht="15">
      <c r="A579" s="73" t="s">
        <v>754</v>
      </c>
      <c r="B579" s="96">
        <v>13986.309635113781</v>
      </c>
      <c r="C579" s="96">
        <v>13949.555592464782</v>
      </c>
      <c r="D579" s="96">
        <v>153454.07128935476</v>
      </c>
      <c r="E579" s="96">
        <v>160062.19616575257</v>
      </c>
      <c r="F579" s="34">
        <f t="shared" si="49"/>
        <v>10.9717341666808</v>
      </c>
      <c r="G579" s="34">
        <f t="shared" si="50"/>
        <v>11.474358097272601</v>
      </c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72">
        <f t="shared" si="52"/>
        <v>153454.07128935476</v>
      </c>
      <c r="U579" s="72">
        <f t="shared" si="51"/>
        <v>160062.19616575257</v>
      </c>
      <c r="V579" s="51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94"/>
      <c r="AH579" s="94"/>
      <c r="AI579" s="94"/>
      <c r="AJ579" s="94"/>
    </row>
    <row r="580" spans="1:36" ht="15">
      <c r="A580" s="73" t="s">
        <v>374</v>
      </c>
      <c r="B580" s="21">
        <v>2075</v>
      </c>
      <c r="C580" s="21">
        <v>2646</v>
      </c>
      <c r="D580" s="21">
        <v>30547</v>
      </c>
      <c r="E580" s="21">
        <v>39673</v>
      </c>
      <c r="F580" s="34">
        <f t="shared" si="49"/>
        <v>14.72144578313253</v>
      </c>
      <c r="G580" s="34">
        <f t="shared" si="50"/>
        <v>14.993575207860923</v>
      </c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72">
        <f t="shared" si="52"/>
        <v>30547</v>
      </c>
      <c r="U580" s="72">
        <f t="shared" si="51"/>
        <v>39673</v>
      </c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  <c r="AG580" s="94"/>
      <c r="AH580" s="94"/>
      <c r="AI580" s="94"/>
      <c r="AJ580" s="94"/>
    </row>
    <row r="581" spans="1:36" ht="15">
      <c r="A581" s="73" t="s">
        <v>755</v>
      </c>
      <c r="B581" s="96">
        <v>16440.988834250005</v>
      </c>
      <c r="C581" s="96">
        <v>16431.0953625</v>
      </c>
      <c r="D581" s="96">
        <v>153300.0561081139</v>
      </c>
      <c r="E581" s="96">
        <v>162582.46350777266</v>
      </c>
      <c r="F581" s="34">
        <f t="shared" si="49"/>
        <v>9.324260094913388</v>
      </c>
      <c r="G581" s="34">
        <f t="shared" si="50"/>
        <v>9.894803719466433</v>
      </c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72">
        <f t="shared" si="52"/>
        <v>153300.0561081139</v>
      </c>
      <c r="U581" s="72">
        <f t="shared" si="51"/>
        <v>162582.46350777266</v>
      </c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  <c r="AG581" s="94"/>
      <c r="AH581" s="94"/>
      <c r="AI581" s="94"/>
      <c r="AJ581" s="94"/>
    </row>
    <row r="582" spans="1:36" ht="15">
      <c r="A582" s="73" t="s">
        <v>756</v>
      </c>
      <c r="B582" s="96">
        <v>11191.359900419819</v>
      </c>
      <c r="C582" s="96">
        <v>11524.678028219452</v>
      </c>
      <c r="D582" s="96">
        <v>192493.12801345024</v>
      </c>
      <c r="E582" s="96">
        <v>201700.76653077343</v>
      </c>
      <c r="F582" s="34">
        <f t="shared" si="49"/>
        <v>17.200155273911733</v>
      </c>
      <c r="G582" s="34">
        <f t="shared" si="50"/>
        <v>17.501640049022345</v>
      </c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72">
        <f t="shared" si="52"/>
        <v>192493.12801345024</v>
      </c>
      <c r="U582" s="72">
        <f t="shared" si="51"/>
        <v>201700.76653077343</v>
      </c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  <c r="AG582" s="94"/>
      <c r="AH582" s="94"/>
      <c r="AI582" s="94"/>
      <c r="AJ582" s="94"/>
    </row>
    <row r="583" spans="1:36" ht="15">
      <c r="A583" s="73" t="s">
        <v>343</v>
      </c>
      <c r="B583" s="10">
        <v>5947</v>
      </c>
      <c r="C583" s="10">
        <v>5947</v>
      </c>
      <c r="D583" s="10">
        <v>190304</v>
      </c>
      <c r="E583" s="10">
        <v>190304</v>
      </c>
      <c r="F583" s="34">
        <f t="shared" si="49"/>
        <v>32</v>
      </c>
      <c r="G583" s="34">
        <f t="shared" si="50"/>
        <v>32</v>
      </c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72">
        <f t="shared" si="52"/>
        <v>190304</v>
      </c>
      <c r="U583" s="72">
        <f t="shared" si="51"/>
        <v>190304</v>
      </c>
      <c r="V583" s="51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94"/>
      <c r="AH583" s="94"/>
      <c r="AI583" s="94"/>
      <c r="AJ583" s="94"/>
    </row>
    <row r="584" spans="1:36" ht="14.25">
      <c r="A584" s="73" t="s">
        <v>473</v>
      </c>
      <c r="B584" s="10">
        <v>6439</v>
      </c>
      <c r="C584" s="10">
        <v>6500</v>
      </c>
      <c r="D584" s="10">
        <v>66550</v>
      </c>
      <c r="E584" s="10">
        <v>70000</v>
      </c>
      <c r="F584" s="34">
        <f t="shared" si="49"/>
        <v>10.335455816120515</v>
      </c>
      <c r="G584" s="34">
        <f t="shared" si="50"/>
        <v>10.76923076923077</v>
      </c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72">
        <f t="shared" si="52"/>
        <v>66550</v>
      </c>
      <c r="U584" s="72">
        <f t="shared" si="51"/>
        <v>70000</v>
      </c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94"/>
      <c r="AH584" s="94"/>
      <c r="AI584" s="94"/>
      <c r="AJ584" s="94"/>
    </row>
    <row r="585" spans="1:36" ht="14.25">
      <c r="A585" s="73" t="s">
        <v>757</v>
      </c>
      <c r="B585" s="96">
        <v>92312.90931577841</v>
      </c>
      <c r="C585" s="96">
        <v>99395.87110854145</v>
      </c>
      <c r="D585" s="96">
        <v>939626.6107339306</v>
      </c>
      <c r="E585" s="96">
        <v>954114.6576374845</v>
      </c>
      <c r="F585" s="34">
        <f t="shared" si="49"/>
        <v>10.178713006646912</v>
      </c>
      <c r="G585" s="34">
        <f t="shared" si="50"/>
        <v>9.599137740797905</v>
      </c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72">
        <f t="shared" si="52"/>
        <v>939626.6107339306</v>
      </c>
      <c r="U585" s="72">
        <f t="shared" si="51"/>
        <v>954114.6576374845</v>
      </c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94"/>
      <c r="AH585" s="94"/>
      <c r="AI585" s="94"/>
      <c r="AJ585" s="94"/>
    </row>
    <row r="586" spans="1:36" ht="15">
      <c r="A586" s="73" t="s">
        <v>350</v>
      </c>
      <c r="B586" s="10">
        <v>500</v>
      </c>
      <c r="C586" s="10">
        <v>500</v>
      </c>
      <c r="D586" s="10">
        <v>97000</v>
      </c>
      <c r="E586" s="10">
        <v>97000</v>
      </c>
      <c r="F586" s="34">
        <f t="shared" si="49"/>
        <v>194</v>
      </c>
      <c r="G586" s="34">
        <f t="shared" si="50"/>
        <v>194</v>
      </c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72">
        <f t="shared" si="52"/>
        <v>97000</v>
      </c>
      <c r="U586" s="72">
        <f t="shared" si="51"/>
        <v>97000</v>
      </c>
      <c r="V586" s="51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94"/>
      <c r="AH586" s="94"/>
      <c r="AI586" s="94"/>
      <c r="AJ586" s="94"/>
    </row>
    <row r="587" spans="1:36" ht="15">
      <c r="A587" s="73" t="s">
        <v>758</v>
      </c>
      <c r="B587" s="96">
        <v>20067.081523372755</v>
      </c>
      <c r="C587" s="96">
        <v>20020.871305948065</v>
      </c>
      <c r="D587" s="96">
        <v>211512.74446143492</v>
      </c>
      <c r="E587" s="96">
        <v>221799.70257958854</v>
      </c>
      <c r="F587" s="34">
        <f t="shared" si="49"/>
        <v>10.540284306668084</v>
      </c>
      <c r="G587" s="34">
        <f t="shared" si="50"/>
        <v>11.078424070069985</v>
      </c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72">
        <f t="shared" si="52"/>
        <v>211512.74446143492</v>
      </c>
      <c r="U587" s="72">
        <f t="shared" si="51"/>
        <v>221799.70257958854</v>
      </c>
      <c r="V587" s="51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94"/>
      <c r="AH587" s="94"/>
      <c r="AI587" s="94"/>
      <c r="AJ587" s="94"/>
    </row>
    <row r="588" spans="1:36" ht="15">
      <c r="A588" s="73" t="s">
        <v>759</v>
      </c>
      <c r="B588" s="96">
        <v>14676.905083738226</v>
      </c>
      <c r="C588" s="96">
        <v>16034.873720364685</v>
      </c>
      <c r="D588" s="96">
        <v>162725.43940935598</v>
      </c>
      <c r="E588" s="96">
        <v>187867.00270275376</v>
      </c>
      <c r="F588" s="34">
        <f aca="true" t="shared" si="53" ref="F588:F651">D588/B588</f>
        <v>11.08717665481486</v>
      </c>
      <c r="G588" s="34">
        <f aca="true" t="shared" si="54" ref="G588:G651">E588/C588</f>
        <v>11.71615105793805</v>
      </c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72">
        <f t="shared" si="52"/>
        <v>162725.43940935598</v>
      </c>
      <c r="U588" s="72">
        <f t="shared" si="51"/>
        <v>187867.00270275376</v>
      </c>
      <c r="V588" s="51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94"/>
      <c r="AH588" s="94"/>
      <c r="AI588" s="94"/>
      <c r="AJ588" s="94"/>
    </row>
    <row r="589" spans="1:36" ht="15">
      <c r="A589" s="73" t="s">
        <v>409</v>
      </c>
      <c r="B589" s="96">
        <v>20805.867521117136</v>
      </c>
      <c r="C589" s="96">
        <v>22224.592859809327</v>
      </c>
      <c r="D589" s="96">
        <v>188644.53742452082</v>
      </c>
      <c r="E589" s="96">
        <v>199729.08028648995</v>
      </c>
      <c r="F589" s="34">
        <f t="shared" si="53"/>
        <v>9.066891213887335</v>
      </c>
      <c r="G589" s="34">
        <f t="shared" si="54"/>
        <v>8.98684990750393</v>
      </c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72">
        <f t="shared" si="52"/>
        <v>188644.53742452082</v>
      </c>
      <c r="U589" s="72">
        <f t="shared" si="51"/>
        <v>199729.08028648995</v>
      </c>
      <c r="V589" s="51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94"/>
      <c r="AH589" s="94"/>
      <c r="AI589" s="94"/>
      <c r="AJ589" s="94"/>
    </row>
    <row r="590" spans="1:36" ht="15">
      <c r="A590" s="73" t="s">
        <v>669</v>
      </c>
      <c r="B590" s="10">
        <v>15177</v>
      </c>
      <c r="C590" s="10">
        <v>15354</v>
      </c>
      <c r="D590" s="10">
        <v>141327</v>
      </c>
      <c r="E590" s="10">
        <v>150144</v>
      </c>
      <c r="F590" s="34">
        <f t="shared" si="53"/>
        <v>9.311919351650523</v>
      </c>
      <c r="G590" s="34">
        <f t="shared" si="54"/>
        <v>9.778819851504494</v>
      </c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72">
        <f t="shared" si="52"/>
        <v>141327</v>
      </c>
      <c r="U590" s="72">
        <f t="shared" si="51"/>
        <v>150144</v>
      </c>
      <c r="V590" s="97"/>
      <c r="W590" s="98"/>
      <c r="X590" s="98"/>
      <c r="Y590" s="98"/>
      <c r="Z590" s="98"/>
      <c r="AA590" s="98"/>
      <c r="AB590" s="98"/>
      <c r="AC590" s="98"/>
      <c r="AD590" s="98"/>
      <c r="AE590" s="98"/>
      <c r="AF590" s="98"/>
      <c r="AG590" s="94"/>
      <c r="AH590" s="94"/>
      <c r="AI590" s="94"/>
      <c r="AJ590" s="94"/>
    </row>
    <row r="591" spans="1:36" ht="15">
      <c r="A591" s="73" t="s">
        <v>760</v>
      </c>
      <c r="B591" s="96">
        <v>7145.138173578527</v>
      </c>
      <c r="C591" s="96">
        <v>8447.671287935456</v>
      </c>
      <c r="D591" s="96">
        <v>84494.42184637967</v>
      </c>
      <c r="E591" s="96">
        <v>91157.8067312667</v>
      </c>
      <c r="F591" s="34">
        <f t="shared" si="53"/>
        <v>11.825442670769515</v>
      </c>
      <c r="G591" s="34">
        <f t="shared" si="54"/>
        <v>10.7908799507213</v>
      </c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72">
        <f t="shared" si="52"/>
        <v>84494.42184637967</v>
      </c>
      <c r="U591" s="72">
        <f t="shared" si="51"/>
        <v>91157.8067312667</v>
      </c>
      <c r="V591" s="97"/>
      <c r="W591" s="98"/>
      <c r="X591" s="98"/>
      <c r="Y591" s="98"/>
      <c r="Z591" s="98"/>
      <c r="AA591" s="98"/>
      <c r="AB591" s="98"/>
      <c r="AC591" s="98"/>
      <c r="AD591" s="98"/>
      <c r="AE591" s="98"/>
      <c r="AF591" s="98"/>
      <c r="AG591" s="94"/>
      <c r="AH591" s="94"/>
      <c r="AI591" s="94"/>
      <c r="AJ591" s="94"/>
    </row>
    <row r="592" spans="1:36" ht="15">
      <c r="A592" s="73" t="s">
        <v>761</v>
      </c>
      <c r="B592" s="96">
        <v>1718.0616572928</v>
      </c>
      <c r="C592" s="96">
        <v>1718.8077320331265</v>
      </c>
      <c r="D592" s="96">
        <v>12131.805957243276</v>
      </c>
      <c r="E592" s="96">
        <v>13244.880523308735</v>
      </c>
      <c r="F592" s="34">
        <f t="shared" si="53"/>
        <v>7.061333279714605</v>
      </c>
      <c r="G592" s="34">
        <f t="shared" si="54"/>
        <v>7.705853468346782</v>
      </c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72">
        <f t="shared" si="52"/>
        <v>12131.805957243276</v>
      </c>
      <c r="U592" s="72">
        <f t="shared" si="51"/>
        <v>13244.880523308735</v>
      </c>
      <c r="V592" s="97"/>
      <c r="W592" s="98"/>
      <c r="X592" s="98"/>
      <c r="Y592" s="98"/>
      <c r="Z592" s="98"/>
      <c r="AA592" s="98"/>
      <c r="AB592" s="98"/>
      <c r="AC592" s="98"/>
      <c r="AD592" s="98"/>
      <c r="AE592" s="98"/>
      <c r="AF592" s="98"/>
      <c r="AG592" s="94"/>
      <c r="AH592" s="94"/>
      <c r="AI592" s="94"/>
      <c r="AJ592" s="94"/>
    </row>
    <row r="593" spans="1:36" ht="15">
      <c r="A593" s="73" t="s">
        <v>762</v>
      </c>
      <c r="B593" s="96">
        <v>3503.619950854586</v>
      </c>
      <c r="C593" s="96">
        <v>3463.4539406472363</v>
      </c>
      <c r="D593" s="96">
        <v>48532.44304860609</v>
      </c>
      <c r="E593" s="96">
        <v>50195.44921917273</v>
      </c>
      <c r="F593" s="34">
        <f t="shared" si="53"/>
        <v>13.852085479981437</v>
      </c>
      <c r="G593" s="34">
        <f t="shared" si="54"/>
        <v>14.492887758684157</v>
      </c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72">
        <f t="shared" si="52"/>
        <v>48532.44304860609</v>
      </c>
      <c r="U593" s="72">
        <f t="shared" si="51"/>
        <v>50195.44921917273</v>
      </c>
      <c r="V593" s="97"/>
      <c r="W593" s="98"/>
      <c r="X593" s="98"/>
      <c r="Y593" s="98"/>
      <c r="Z593" s="98"/>
      <c r="AA593" s="98"/>
      <c r="AB593" s="98"/>
      <c r="AC593" s="98"/>
      <c r="AD593" s="98"/>
      <c r="AE593" s="98"/>
      <c r="AF593" s="98"/>
      <c r="AG593" s="94"/>
      <c r="AH593" s="94"/>
      <c r="AI593" s="94"/>
      <c r="AJ593" s="94"/>
    </row>
    <row r="594" spans="1:36" ht="15">
      <c r="A594" s="73" t="s">
        <v>763</v>
      </c>
      <c r="B594" s="96">
        <v>1050.962179311676</v>
      </c>
      <c r="C594" s="96">
        <v>1047.1496022666015</v>
      </c>
      <c r="D594" s="96">
        <v>9678.797380751166</v>
      </c>
      <c r="E594" s="96">
        <v>10135.591064205531</v>
      </c>
      <c r="F594" s="34">
        <f t="shared" si="53"/>
        <v>9.209463072296533</v>
      </c>
      <c r="G594" s="34">
        <f t="shared" si="54"/>
        <v>9.679219704869865</v>
      </c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72">
        <f t="shared" si="52"/>
        <v>9678.797380751166</v>
      </c>
      <c r="U594" s="72">
        <f t="shared" si="51"/>
        <v>10135.591064205531</v>
      </c>
      <c r="V594" s="97"/>
      <c r="W594" s="98"/>
      <c r="X594" s="98"/>
      <c r="Y594" s="98"/>
      <c r="Z594" s="98"/>
      <c r="AA594" s="98"/>
      <c r="AB594" s="98"/>
      <c r="AC594" s="98"/>
      <c r="AD594" s="98"/>
      <c r="AE594" s="98"/>
      <c r="AF594" s="98"/>
      <c r="AG594" s="94"/>
      <c r="AH594" s="94"/>
      <c r="AI594" s="94"/>
      <c r="AJ594" s="94"/>
    </row>
    <row r="595" spans="1:36" ht="15">
      <c r="A595" s="73" t="s">
        <v>292</v>
      </c>
      <c r="B595" s="96">
        <v>61288.35496314346</v>
      </c>
      <c r="C595" s="96">
        <v>61210.061282003386</v>
      </c>
      <c r="D595" s="96">
        <v>761890.5437393101</v>
      </c>
      <c r="E595" s="96">
        <v>784183.5564644621</v>
      </c>
      <c r="F595" s="34">
        <f t="shared" si="53"/>
        <v>12.431244796788604</v>
      </c>
      <c r="G595" s="34">
        <f t="shared" si="54"/>
        <v>12.811350618513806</v>
      </c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72">
        <f t="shared" si="52"/>
        <v>761890.5437393101</v>
      </c>
      <c r="U595" s="72">
        <f t="shared" si="51"/>
        <v>784183.5564644621</v>
      </c>
      <c r="V595" s="97"/>
      <c r="W595" s="98"/>
      <c r="X595" s="98"/>
      <c r="Y595" s="98"/>
      <c r="Z595" s="98"/>
      <c r="AA595" s="98"/>
      <c r="AB595" s="98"/>
      <c r="AC595" s="98"/>
      <c r="AD595" s="98"/>
      <c r="AE595" s="98"/>
      <c r="AF595" s="98"/>
      <c r="AG595" s="94"/>
      <c r="AH595" s="94"/>
      <c r="AI595" s="94"/>
      <c r="AJ595" s="94"/>
    </row>
    <row r="596" spans="1:36" ht="15">
      <c r="A596" s="73" t="s">
        <v>823</v>
      </c>
      <c r="B596" s="22">
        <v>23659</v>
      </c>
      <c r="C596" s="22">
        <v>23659</v>
      </c>
      <c r="D596" s="22">
        <v>596295</v>
      </c>
      <c r="E596" s="22">
        <v>596295</v>
      </c>
      <c r="F596" s="34">
        <f t="shared" si="53"/>
        <v>25.203727968215055</v>
      </c>
      <c r="G596" s="34">
        <f t="shared" si="54"/>
        <v>25.203727968215055</v>
      </c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72">
        <f t="shared" si="52"/>
        <v>596295</v>
      </c>
      <c r="U596" s="72">
        <f t="shared" si="51"/>
        <v>596295</v>
      </c>
      <c r="V596" s="51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94"/>
      <c r="AH596" s="94"/>
      <c r="AI596" s="94"/>
      <c r="AJ596" s="94"/>
    </row>
    <row r="597" spans="1:36" ht="15">
      <c r="A597" s="73" t="s">
        <v>764</v>
      </c>
      <c r="B597" s="96">
        <v>9696.494041634038</v>
      </c>
      <c r="C597" s="96">
        <v>9691.392726541559</v>
      </c>
      <c r="D597" s="96">
        <v>123848.0658144109</v>
      </c>
      <c r="E597" s="96">
        <v>128637.2222279936</v>
      </c>
      <c r="F597" s="34">
        <f t="shared" si="53"/>
        <v>12.772458301179983</v>
      </c>
      <c r="G597" s="34">
        <f t="shared" si="54"/>
        <v>13.27334737717297</v>
      </c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72">
        <f t="shared" si="52"/>
        <v>123848.0658144109</v>
      </c>
      <c r="U597" s="72">
        <f t="shared" si="51"/>
        <v>128637.2222279936</v>
      </c>
      <c r="V597" s="51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94"/>
      <c r="AH597" s="94"/>
      <c r="AI597" s="94"/>
      <c r="AJ597" s="94"/>
    </row>
    <row r="598" spans="1:36" ht="15">
      <c r="A598" s="73" t="s">
        <v>293</v>
      </c>
      <c r="B598" s="96">
        <v>179373.39726108522</v>
      </c>
      <c r="C598" s="96">
        <v>179214.9555539745</v>
      </c>
      <c r="D598" s="96">
        <v>1207446.997632053</v>
      </c>
      <c r="E598" s="96">
        <v>1296597.3905239236</v>
      </c>
      <c r="F598" s="34">
        <f t="shared" si="53"/>
        <v>6.731471980064943</v>
      </c>
      <c r="G598" s="34">
        <f t="shared" si="54"/>
        <v>7.234872706443436</v>
      </c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72">
        <f t="shared" si="52"/>
        <v>1207446.997632053</v>
      </c>
      <c r="U598" s="72">
        <f t="shared" si="51"/>
        <v>1296597.3905239236</v>
      </c>
      <c r="V598" s="51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94"/>
      <c r="AH598" s="94"/>
      <c r="AI598" s="94"/>
      <c r="AJ598" s="94"/>
    </row>
    <row r="599" spans="1:36" ht="15">
      <c r="A599" s="73" t="s">
        <v>765</v>
      </c>
      <c r="B599" s="96">
        <v>29013.04593668573</v>
      </c>
      <c r="C599" s="96">
        <v>29132.375256252955</v>
      </c>
      <c r="D599" s="96">
        <v>513513.0069520704</v>
      </c>
      <c r="E599" s="96">
        <v>530472.0313727655</v>
      </c>
      <c r="F599" s="34">
        <f t="shared" si="53"/>
        <v>17.699382824977906</v>
      </c>
      <c r="G599" s="34">
        <f t="shared" si="54"/>
        <v>18.209020950288128</v>
      </c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72">
        <f t="shared" si="52"/>
        <v>513513.0069520704</v>
      </c>
      <c r="U599" s="72">
        <f t="shared" si="51"/>
        <v>530472.0313727655</v>
      </c>
      <c r="V599" s="51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94"/>
      <c r="AH599" s="94"/>
      <c r="AI599" s="94"/>
      <c r="AJ599" s="94"/>
    </row>
    <row r="600" spans="1:36" ht="14.25">
      <c r="A600" s="73" t="s">
        <v>719</v>
      </c>
      <c r="B600" s="95">
        <v>2190</v>
      </c>
      <c r="C600" s="95">
        <v>2190</v>
      </c>
      <c r="D600" s="95">
        <v>18270</v>
      </c>
      <c r="E600" s="95"/>
      <c r="F600" s="34">
        <f t="shared" si="53"/>
        <v>8.342465753424657</v>
      </c>
      <c r="G600" s="34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72">
        <f t="shared" si="52"/>
        <v>18270</v>
      </c>
      <c r="U600" s="72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94"/>
      <c r="AH600" s="94"/>
      <c r="AI600" s="94"/>
      <c r="AJ600" s="94"/>
    </row>
    <row r="601" spans="1:36" ht="14.25">
      <c r="A601" s="73" t="s">
        <v>766</v>
      </c>
      <c r="B601" s="96">
        <v>10068.650409405102</v>
      </c>
      <c r="C601" s="96">
        <v>10295.5621782466</v>
      </c>
      <c r="D601" s="96">
        <v>84876.09655139974</v>
      </c>
      <c r="E601" s="96">
        <v>92170.49000155549</v>
      </c>
      <c r="F601" s="34">
        <f t="shared" si="53"/>
        <v>8.429739150752239</v>
      </c>
      <c r="G601" s="34">
        <f t="shared" si="54"/>
        <v>8.952448482735763</v>
      </c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72">
        <f t="shared" si="52"/>
        <v>84876.09655139974</v>
      </c>
      <c r="U601" s="72">
        <f aca="true" t="shared" si="55" ref="U601:U634">SUM(K601,Q601,E601)</f>
        <v>92170.49000155549</v>
      </c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94"/>
      <c r="AH601" s="94"/>
      <c r="AI601" s="94"/>
      <c r="AJ601" s="94"/>
    </row>
    <row r="602" spans="1:36" ht="14.25">
      <c r="A602" s="73" t="s">
        <v>767</v>
      </c>
      <c r="B602" s="96">
        <v>153414.95553027332</v>
      </c>
      <c r="C602" s="96">
        <v>153217.5086486065</v>
      </c>
      <c r="D602" s="96">
        <v>1327160.1375108478</v>
      </c>
      <c r="E602" s="96">
        <v>1396216.6650654948</v>
      </c>
      <c r="F602" s="34">
        <f t="shared" si="53"/>
        <v>8.65078722555807</v>
      </c>
      <c r="G602" s="34">
        <f t="shared" si="54"/>
        <v>9.112644353639888</v>
      </c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72">
        <f t="shared" si="52"/>
        <v>1327160.1375108478</v>
      </c>
      <c r="U602" s="72">
        <f t="shared" si="55"/>
        <v>1396216.6650654948</v>
      </c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94"/>
      <c r="AH602" s="94"/>
      <c r="AI602" s="94"/>
      <c r="AJ602" s="94"/>
    </row>
    <row r="603" spans="1:36" ht="15">
      <c r="A603" s="73" t="s">
        <v>346</v>
      </c>
      <c r="B603" s="10"/>
      <c r="C603" s="10"/>
      <c r="D603" s="10">
        <v>307696</v>
      </c>
      <c r="E603" s="10">
        <v>16030</v>
      </c>
      <c r="F603" s="34"/>
      <c r="G603" s="34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72">
        <f t="shared" si="52"/>
        <v>307696</v>
      </c>
      <c r="U603" s="72">
        <f t="shared" si="55"/>
        <v>16030</v>
      </c>
      <c r="V603" s="51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94"/>
      <c r="AH603" s="94"/>
      <c r="AI603" s="94"/>
      <c r="AJ603" s="94"/>
    </row>
    <row r="604" spans="1:36" ht="15">
      <c r="A604" s="73" t="s">
        <v>768</v>
      </c>
      <c r="B604" s="96">
        <v>6745.739347201799</v>
      </c>
      <c r="C604" s="96">
        <v>6788.819012700153</v>
      </c>
      <c r="D604" s="96">
        <v>103702.69392916773</v>
      </c>
      <c r="E604" s="96">
        <v>108223.44245487686</v>
      </c>
      <c r="F604" s="34">
        <f t="shared" si="53"/>
        <v>15.373065662874248</v>
      </c>
      <c r="G604" s="34">
        <f t="shared" si="54"/>
        <v>15.94142401681623</v>
      </c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72">
        <f t="shared" si="52"/>
        <v>103702.69392916773</v>
      </c>
      <c r="U604" s="72">
        <f t="shared" si="55"/>
        <v>108223.44245487686</v>
      </c>
      <c r="V604" s="51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94"/>
      <c r="AH604" s="94"/>
      <c r="AI604" s="94"/>
      <c r="AJ604" s="94"/>
    </row>
    <row r="605" spans="1:36" ht="15">
      <c r="A605" s="73" t="s">
        <v>294</v>
      </c>
      <c r="B605" s="96">
        <v>32996.1717585</v>
      </c>
      <c r="C605" s="96">
        <v>32963.655285</v>
      </c>
      <c r="D605" s="96">
        <v>177053.7471069599</v>
      </c>
      <c r="E605" s="96">
        <v>195344.88386990465</v>
      </c>
      <c r="F605" s="34">
        <f t="shared" si="53"/>
        <v>5.365887546071154</v>
      </c>
      <c r="G605" s="34">
        <f t="shared" si="54"/>
        <v>5.926068640779522</v>
      </c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72">
        <f t="shared" si="52"/>
        <v>177053.7471069599</v>
      </c>
      <c r="U605" s="72">
        <f t="shared" si="55"/>
        <v>195344.88386990465</v>
      </c>
      <c r="V605" s="51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94"/>
      <c r="AH605" s="94"/>
      <c r="AI605" s="94"/>
      <c r="AJ605" s="94"/>
    </row>
    <row r="606" spans="1:36" ht="15">
      <c r="A606" s="73" t="s">
        <v>852</v>
      </c>
      <c r="B606" s="10">
        <v>1599</v>
      </c>
      <c r="C606" s="10">
        <v>1599</v>
      </c>
      <c r="D606" s="10">
        <v>14820</v>
      </c>
      <c r="E606" s="10">
        <v>14820</v>
      </c>
      <c r="F606" s="34">
        <f t="shared" si="53"/>
        <v>9.268292682926829</v>
      </c>
      <c r="G606" s="34">
        <f t="shared" si="54"/>
        <v>9.268292682926829</v>
      </c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72">
        <f t="shared" si="52"/>
        <v>14820</v>
      </c>
      <c r="U606" s="72">
        <f t="shared" si="55"/>
        <v>14820</v>
      </c>
      <c r="V606" s="51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94"/>
      <c r="AH606" s="94"/>
      <c r="AI606" s="94"/>
      <c r="AJ606" s="94"/>
    </row>
    <row r="607" spans="1:36" ht="15">
      <c r="A607" s="73" t="s">
        <v>886</v>
      </c>
      <c r="B607" s="10">
        <v>928</v>
      </c>
      <c r="C607" s="10">
        <v>928</v>
      </c>
      <c r="D607" s="10">
        <v>20305</v>
      </c>
      <c r="E607" s="10">
        <v>20305</v>
      </c>
      <c r="F607" s="34">
        <f t="shared" si="53"/>
        <v>21.880387931034484</v>
      </c>
      <c r="G607" s="34">
        <f t="shared" si="54"/>
        <v>21.880387931034484</v>
      </c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72">
        <f t="shared" si="52"/>
        <v>20305</v>
      </c>
      <c r="U607" s="72">
        <f t="shared" si="55"/>
        <v>20305</v>
      </c>
      <c r="V607" s="97"/>
      <c r="W607" s="98"/>
      <c r="X607" s="98"/>
      <c r="Y607" s="98"/>
      <c r="Z607" s="98"/>
      <c r="AA607" s="98"/>
      <c r="AB607" s="98"/>
      <c r="AC607" s="98"/>
      <c r="AD607" s="98"/>
      <c r="AE607" s="98"/>
      <c r="AF607" s="98"/>
      <c r="AG607" s="94"/>
      <c r="AH607" s="94"/>
      <c r="AI607" s="94"/>
      <c r="AJ607" s="94"/>
    </row>
    <row r="608" spans="1:36" ht="15">
      <c r="A608" s="73" t="s">
        <v>769</v>
      </c>
      <c r="B608" s="96">
        <v>5110.030253936258</v>
      </c>
      <c r="C608" s="96">
        <v>6326.710675525048</v>
      </c>
      <c r="D608" s="96">
        <v>62956.87592073546</v>
      </c>
      <c r="E608" s="96">
        <v>81234.87267567622</v>
      </c>
      <c r="F608" s="34">
        <f t="shared" si="53"/>
        <v>12.320255026325873</v>
      </c>
      <c r="G608" s="34">
        <f t="shared" si="54"/>
        <v>12.839985395560168</v>
      </c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72">
        <f t="shared" si="52"/>
        <v>62956.87592073546</v>
      </c>
      <c r="U608" s="72">
        <f t="shared" si="55"/>
        <v>81234.87267567622</v>
      </c>
      <c r="V608" s="97"/>
      <c r="W608" s="98"/>
      <c r="X608" s="98"/>
      <c r="Y608" s="98"/>
      <c r="Z608" s="98"/>
      <c r="AA608" s="98"/>
      <c r="AB608" s="98"/>
      <c r="AC608" s="98"/>
      <c r="AD608" s="98"/>
      <c r="AE608" s="98"/>
      <c r="AF608" s="98"/>
      <c r="AG608" s="94"/>
      <c r="AH608" s="94"/>
      <c r="AI608" s="94"/>
      <c r="AJ608" s="94"/>
    </row>
    <row r="609" spans="1:36" ht="15">
      <c r="A609" s="73" t="s">
        <v>770</v>
      </c>
      <c r="B609" s="96">
        <v>94238.45977997073</v>
      </c>
      <c r="C609" s="96">
        <v>91999.26257939498</v>
      </c>
      <c r="D609" s="96">
        <v>215664.36304368993</v>
      </c>
      <c r="E609" s="96">
        <v>227022.57884849352</v>
      </c>
      <c r="F609" s="34">
        <f t="shared" si="53"/>
        <v>2.288496263067394</v>
      </c>
      <c r="G609" s="34">
        <f t="shared" si="54"/>
        <v>2.4676565059700772</v>
      </c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72">
        <f t="shared" si="52"/>
        <v>215664.36304368993</v>
      </c>
      <c r="U609" s="72">
        <f t="shared" si="55"/>
        <v>227022.57884849352</v>
      </c>
      <c r="V609" s="97"/>
      <c r="W609" s="98"/>
      <c r="X609" s="98"/>
      <c r="Y609" s="98"/>
      <c r="Z609" s="98"/>
      <c r="AA609" s="98"/>
      <c r="AB609" s="98"/>
      <c r="AC609" s="98"/>
      <c r="AD609" s="98"/>
      <c r="AE609" s="98"/>
      <c r="AF609" s="98"/>
      <c r="AG609" s="94"/>
      <c r="AH609" s="94"/>
      <c r="AI609" s="94"/>
      <c r="AJ609" s="94"/>
    </row>
    <row r="610" spans="1:36" ht="15">
      <c r="A610" s="73" t="s">
        <v>771</v>
      </c>
      <c r="B610" s="96">
        <v>10441.899394834121</v>
      </c>
      <c r="C610" s="96">
        <v>10715.221370203455</v>
      </c>
      <c r="D610" s="96">
        <v>104532.33769906937</v>
      </c>
      <c r="E610" s="96">
        <v>112608.90395573256</v>
      </c>
      <c r="F610" s="34">
        <f t="shared" si="53"/>
        <v>10.010854706260073</v>
      </c>
      <c r="G610" s="34">
        <f t="shared" si="54"/>
        <v>10.50924661891464</v>
      </c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72">
        <f t="shared" si="52"/>
        <v>104532.33769906937</v>
      </c>
      <c r="U610" s="72">
        <f t="shared" si="55"/>
        <v>112608.90395573256</v>
      </c>
      <c r="V610" s="97"/>
      <c r="W610" s="98"/>
      <c r="X610" s="98"/>
      <c r="Y610" s="98"/>
      <c r="Z610" s="98"/>
      <c r="AA610" s="98"/>
      <c r="AB610" s="98"/>
      <c r="AC610" s="98"/>
      <c r="AD610" s="98"/>
      <c r="AE610" s="98"/>
      <c r="AF610" s="98"/>
      <c r="AG610" s="94"/>
      <c r="AH610" s="94"/>
      <c r="AI610" s="94"/>
      <c r="AJ610" s="94"/>
    </row>
    <row r="611" spans="1:36" ht="15">
      <c r="A611" s="73" t="s">
        <v>772</v>
      </c>
      <c r="B611" s="96">
        <v>42747.862366585345</v>
      </c>
      <c r="C611" s="96">
        <v>43244.035580976124</v>
      </c>
      <c r="D611" s="96">
        <v>295205.55283311044</v>
      </c>
      <c r="E611" s="96">
        <v>317002.15613272117</v>
      </c>
      <c r="F611" s="34">
        <f t="shared" si="53"/>
        <v>6.905738357197091</v>
      </c>
      <c r="G611" s="34">
        <f t="shared" si="54"/>
        <v>7.330540544467049</v>
      </c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72">
        <f t="shared" si="52"/>
        <v>295205.55283311044</v>
      </c>
      <c r="U611" s="72">
        <f t="shared" si="55"/>
        <v>317002.15613272117</v>
      </c>
      <c r="V611" s="97"/>
      <c r="W611" s="98"/>
      <c r="X611" s="98"/>
      <c r="Y611" s="98"/>
      <c r="Z611" s="98"/>
      <c r="AA611" s="98"/>
      <c r="AB611" s="98"/>
      <c r="AC611" s="98"/>
      <c r="AD611" s="98"/>
      <c r="AE611" s="98"/>
      <c r="AF611" s="98"/>
      <c r="AG611" s="94"/>
      <c r="AH611" s="94"/>
      <c r="AI611" s="94"/>
      <c r="AJ611" s="94"/>
    </row>
    <row r="612" spans="1:36" ht="15">
      <c r="A612" s="73" t="s">
        <v>773</v>
      </c>
      <c r="B612" s="96">
        <v>25156.04596668054</v>
      </c>
      <c r="C612" s="96">
        <v>26782.774472837766</v>
      </c>
      <c r="D612" s="96">
        <v>165822.5904531529</v>
      </c>
      <c r="E612" s="96">
        <v>186178.57025610795</v>
      </c>
      <c r="F612" s="34">
        <f t="shared" si="53"/>
        <v>6.591758922399281</v>
      </c>
      <c r="G612" s="34">
        <f t="shared" si="54"/>
        <v>6.951429563241266</v>
      </c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72">
        <f t="shared" si="52"/>
        <v>165822.5904531529</v>
      </c>
      <c r="U612" s="72">
        <f t="shared" si="55"/>
        <v>186178.57025610795</v>
      </c>
      <c r="V612" s="97"/>
      <c r="W612" s="98"/>
      <c r="X612" s="98"/>
      <c r="Y612" s="98"/>
      <c r="Z612" s="98"/>
      <c r="AA612" s="98"/>
      <c r="AB612" s="98"/>
      <c r="AC612" s="98"/>
      <c r="AD612" s="98"/>
      <c r="AE612" s="98"/>
      <c r="AF612" s="98"/>
      <c r="AG612" s="94"/>
      <c r="AH612" s="94"/>
      <c r="AI612" s="94"/>
      <c r="AJ612" s="94"/>
    </row>
    <row r="613" spans="1:36" ht="15">
      <c r="A613" s="73" t="s">
        <v>494</v>
      </c>
      <c r="B613" s="10">
        <v>3707</v>
      </c>
      <c r="C613" s="10">
        <v>3707</v>
      </c>
      <c r="D613" s="10">
        <v>87766</v>
      </c>
      <c r="E613" s="10">
        <v>93032</v>
      </c>
      <c r="F613" s="34">
        <f t="shared" si="53"/>
        <v>23.675748583760452</v>
      </c>
      <c r="G613" s="34">
        <f t="shared" si="54"/>
        <v>25.096304289182626</v>
      </c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72">
        <f t="shared" si="52"/>
        <v>87766</v>
      </c>
      <c r="U613" s="72">
        <f t="shared" si="55"/>
        <v>93032</v>
      </c>
      <c r="V613" s="51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94"/>
      <c r="AH613" s="94"/>
      <c r="AI613" s="94"/>
      <c r="AJ613" s="94"/>
    </row>
    <row r="614" spans="1:36" ht="15">
      <c r="A614" s="73" t="s">
        <v>774</v>
      </c>
      <c r="B614" s="96">
        <v>5104.451715745535</v>
      </c>
      <c r="C614" s="96">
        <v>5210.566236812352</v>
      </c>
      <c r="D614" s="96">
        <v>44851.66581314207</v>
      </c>
      <c r="E614" s="96">
        <v>48601.88773652918</v>
      </c>
      <c r="F614" s="34">
        <f t="shared" si="53"/>
        <v>8.786774429619857</v>
      </c>
      <c r="G614" s="34">
        <f t="shared" si="54"/>
        <v>9.327563555983536</v>
      </c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72">
        <f t="shared" si="52"/>
        <v>44851.66581314207</v>
      </c>
      <c r="U614" s="72">
        <f t="shared" si="55"/>
        <v>48601.88773652918</v>
      </c>
      <c r="V614" s="51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94"/>
      <c r="AH614" s="94"/>
      <c r="AI614" s="94"/>
      <c r="AJ614" s="94"/>
    </row>
    <row r="615" spans="1:36" ht="15">
      <c r="A615" s="73" t="s">
        <v>295</v>
      </c>
      <c r="B615" s="96">
        <v>22217.536453991284</v>
      </c>
      <c r="C615" s="96">
        <v>22114.701235989833</v>
      </c>
      <c r="D615" s="96">
        <v>221532.94299432432</v>
      </c>
      <c r="E615" s="96">
        <v>225349.9753828852</v>
      </c>
      <c r="F615" s="34">
        <f t="shared" si="53"/>
        <v>9.971084933430001</v>
      </c>
      <c r="G615" s="34">
        <f t="shared" si="54"/>
        <v>10.190052896403</v>
      </c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72">
        <f t="shared" si="52"/>
        <v>221532.94299432432</v>
      </c>
      <c r="U615" s="72">
        <f t="shared" si="55"/>
        <v>225349.9753828852</v>
      </c>
      <c r="V615" s="51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94"/>
      <c r="AH615" s="94"/>
      <c r="AI615" s="94"/>
      <c r="AJ615" s="94"/>
    </row>
    <row r="616" spans="1:36" ht="15">
      <c r="A616" s="73" t="s">
        <v>542</v>
      </c>
      <c r="B616" s="10">
        <v>2189</v>
      </c>
      <c r="C616" s="10">
        <v>2189</v>
      </c>
      <c r="D616" s="10">
        <v>64350</v>
      </c>
      <c r="E616" s="10">
        <v>75000</v>
      </c>
      <c r="F616" s="34">
        <f t="shared" si="53"/>
        <v>29.396984924623116</v>
      </c>
      <c r="G616" s="34">
        <f t="shared" si="54"/>
        <v>34.26222019186843</v>
      </c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72">
        <f t="shared" si="52"/>
        <v>64350</v>
      </c>
      <c r="U616" s="72">
        <f t="shared" si="55"/>
        <v>75000</v>
      </c>
      <c r="V616" s="51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94"/>
      <c r="AH616" s="94"/>
      <c r="AI616" s="94"/>
      <c r="AJ616" s="94"/>
    </row>
    <row r="617" spans="1:36" ht="15">
      <c r="A617" s="73" t="s">
        <v>775</v>
      </c>
      <c r="B617" s="96">
        <v>15826.1124631578</v>
      </c>
      <c r="C617" s="96">
        <v>15803.606588240107</v>
      </c>
      <c r="D617" s="96">
        <v>193109.76515396556</v>
      </c>
      <c r="E617" s="96">
        <v>200333.69536905905</v>
      </c>
      <c r="F617" s="34">
        <f t="shared" si="53"/>
        <v>12.201970989623195</v>
      </c>
      <c r="G617" s="34">
        <f t="shared" si="54"/>
        <v>12.676454216351651</v>
      </c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72">
        <f t="shared" si="52"/>
        <v>193109.76515396556</v>
      </c>
      <c r="U617" s="72">
        <f t="shared" si="55"/>
        <v>200333.69536905905</v>
      </c>
      <c r="V617" s="51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94"/>
      <c r="AH617" s="94"/>
      <c r="AI617" s="94"/>
      <c r="AJ617" s="94"/>
    </row>
    <row r="618" spans="1:36" ht="15">
      <c r="A618" s="73" t="s">
        <v>776</v>
      </c>
      <c r="B618" s="96">
        <v>14306.488464301066</v>
      </c>
      <c r="C618" s="96">
        <v>14428.855110580751</v>
      </c>
      <c r="D618" s="96">
        <v>128046.71404020695</v>
      </c>
      <c r="E618" s="96">
        <v>134842.67705861063</v>
      </c>
      <c r="F618" s="34">
        <f t="shared" si="53"/>
        <v>8.950254589707425</v>
      </c>
      <c r="G618" s="34">
        <f t="shared" si="54"/>
        <v>9.345348333266568</v>
      </c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72">
        <f t="shared" si="52"/>
        <v>128046.71404020695</v>
      </c>
      <c r="U618" s="72">
        <f t="shared" si="55"/>
        <v>134842.67705861063</v>
      </c>
      <c r="V618" s="51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94"/>
      <c r="AH618" s="94"/>
      <c r="AI618" s="94"/>
      <c r="AJ618" s="94"/>
    </row>
    <row r="619" spans="1:36" ht="15">
      <c r="A619" s="73" t="s">
        <v>357</v>
      </c>
      <c r="B619" s="10">
        <v>2317</v>
      </c>
      <c r="C619" s="10">
        <v>2317</v>
      </c>
      <c r="D619" s="10">
        <v>61284</v>
      </c>
      <c r="E619" s="10">
        <v>61284</v>
      </c>
      <c r="F619" s="34">
        <f t="shared" si="53"/>
        <v>26.449719464825204</v>
      </c>
      <c r="G619" s="34">
        <f t="shared" si="54"/>
        <v>26.449719464825204</v>
      </c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72">
        <f t="shared" si="52"/>
        <v>61284</v>
      </c>
      <c r="U619" s="72">
        <f t="shared" si="55"/>
        <v>61284</v>
      </c>
      <c r="V619" s="51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94"/>
      <c r="AH619" s="94"/>
      <c r="AI619" s="94"/>
      <c r="AJ619" s="94"/>
    </row>
    <row r="620" spans="1:36" ht="15">
      <c r="A620" s="73" t="s">
        <v>296</v>
      </c>
      <c r="B620" s="96">
        <v>1219.6346064241316</v>
      </c>
      <c r="C620" s="96">
        <v>1458.5449171536693</v>
      </c>
      <c r="D620" s="96">
        <v>3846.750457666295</v>
      </c>
      <c r="E620" s="96">
        <v>5175.344837372382</v>
      </c>
      <c r="F620" s="34">
        <f t="shared" si="53"/>
        <v>3.154018783498323</v>
      </c>
      <c r="G620" s="34">
        <f t="shared" si="54"/>
        <v>3.5482930806628827</v>
      </c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72">
        <f t="shared" si="52"/>
        <v>3846.750457666295</v>
      </c>
      <c r="U620" s="72">
        <f t="shared" si="55"/>
        <v>5175.344837372382</v>
      </c>
      <c r="V620" s="51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94"/>
      <c r="AH620" s="94"/>
      <c r="AI620" s="94"/>
      <c r="AJ620" s="94"/>
    </row>
    <row r="621" spans="1:36" ht="15">
      <c r="A621" s="73" t="s">
        <v>534</v>
      </c>
      <c r="B621" s="10">
        <v>4850</v>
      </c>
      <c r="C621" s="10">
        <v>4850</v>
      </c>
      <c r="D621" s="10">
        <v>136000</v>
      </c>
      <c r="E621" s="10">
        <v>137000</v>
      </c>
      <c r="F621" s="34">
        <f t="shared" si="53"/>
        <v>28.04123711340206</v>
      </c>
      <c r="G621" s="34">
        <f t="shared" si="54"/>
        <v>28.24742268041237</v>
      </c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72">
        <f t="shared" si="52"/>
        <v>136000</v>
      </c>
      <c r="U621" s="72">
        <f t="shared" si="55"/>
        <v>137000</v>
      </c>
      <c r="V621" s="51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94"/>
      <c r="AH621" s="94"/>
      <c r="AI621" s="94"/>
      <c r="AJ621" s="94"/>
    </row>
    <row r="622" spans="1:36" ht="15">
      <c r="A622" s="73" t="s">
        <v>133</v>
      </c>
      <c r="B622" s="96">
        <v>52955.6218701994</v>
      </c>
      <c r="C622" s="96">
        <v>52972.0415957854</v>
      </c>
      <c r="D622" s="96">
        <v>609727.7281900746</v>
      </c>
      <c r="E622" s="96">
        <v>641443.6163000648</v>
      </c>
      <c r="F622" s="34">
        <f t="shared" si="53"/>
        <v>11.51393764546077</v>
      </c>
      <c r="G622" s="34">
        <f t="shared" si="54"/>
        <v>12.109097497029449</v>
      </c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72">
        <f t="shared" si="52"/>
        <v>609727.7281900746</v>
      </c>
      <c r="U622" s="72">
        <f t="shared" si="55"/>
        <v>641443.6163000648</v>
      </c>
      <c r="V622" s="51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94"/>
      <c r="AH622" s="94"/>
      <c r="AI622" s="94"/>
      <c r="AJ622" s="94"/>
    </row>
    <row r="623" spans="1:36" ht="15">
      <c r="A623" s="73" t="s">
        <v>297</v>
      </c>
      <c r="B623" s="96">
        <v>13449.74817423102</v>
      </c>
      <c r="C623" s="96">
        <v>13431.493191897873</v>
      </c>
      <c r="D623" s="96">
        <v>168140.62708060376</v>
      </c>
      <c r="E623" s="96">
        <v>175263.60365610544</v>
      </c>
      <c r="F623" s="34">
        <f t="shared" si="53"/>
        <v>12.501395929683799</v>
      </c>
      <c r="G623" s="34">
        <f t="shared" si="54"/>
        <v>13.048705840228376</v>
      </c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72">
        <f t="shared" si="52"/>
        <v>168140.62708060376</v>
      </c>
      <c r="U623" s="72">
        <f t="shared" si="55"/>
        <v>175263.60365610544</v>
      </c>
      <c r="V623" s="51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94"/>
      <c r="AH623" s="94"/>
      <c r="AI623" s="94"/>
      <c r="AJ623" s="94"/>
    </row>
    <row r="624" spans="1:36" ht="15">
      <c r="A624" s="73" t="s">
        <v>490</v>
      </c>
      <c r="B624" s="10">
        <v>992</v>
      </c>
      <c r="C624" s="10">
        <v>816</v>
      </c>
      <c r="D624" s="10">
        <v>35000</v>
      </c>
      <c r="E624" s="10">
        <v>25000</v>
      </c>
      <c r="F624" s="34">
        <f t="shared" si="53"/>
        <v>35.28225806451613</v>
      </c>
      <c r="G624" s="34">
        <f t="shared" si="54"/>
        <v>30.637254901960784</v>
      </c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72">
        <f t="shared" si="52"/>
        <v>35000</v>
      </c>
      <c r="U624" s="72">
        <f t="shared" si="55"/>
        <v>25000</v>
      </c>
      <c r="V624" s="51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94"/>
      <c r="AH624" s="94"/>
      <c r="AI624" s="94"/>
      <c r="AJ624" s="94"/>
    </row>
    <row r="625" spans="1:36" ht="15">
      <c r="A625" s="73" t="s">
        <v>298</v>
      </c>
      <c r="B625" s="96">
        <v>39188.27876870578</v>
      </c>
      <c r="C625" s="96">
        <v>40440.857238088065</v>
      </c>
      <c r="D625" s="96">
        <v>83263.74494289698</v>
      </c>
      <c r="E625" s="96">
        <v>103971.47741274013</v>
      </c>
      <c r="F625" s="34">
        <f t="shared" si="53"/>
        <v>2.1247104378921624</v>
      </c>
      <c r="G625" s="34">
        <f t="shared" si="54"/>
        <v>2.5709513722873703</v>
      </c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72">
        <f t="shared" si="52"/>
        <v>83263.74494289698</v>
      </c>
      <c r="U625" s="72">
        <f t="shared" si="55"/>
        <v>103971.47741274013</v>
      </c>
      <c r="V625" s="51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94"/>
      <c r="AH625" s="94"/>
      <c r="AI625" s="94"/>
      <c r="AJ625" s="94"/>
    </row>
    <row r="626" spans="1:36" ht="15">
      <c r="A626" s="73" t="s">
        <v>134</v>
      </c>
      <c r="B626" s="96">
        <v>27995.213110067198</v>
      </c>
      <c r="C626" s="96">
        <v>29202.033343934516</v>
      </c>
      <c r="D626" s="96">
        <v>288735.1327742161</v>
      </c>
      <c r="E626" s="96">
        <v>315704.84739692847</v>
      </c>
      <c r="F626" s="34">
        <f t="shared" si="53"/>
        <v>10.313732266977661</v>
      </c>
      <c r="G626" s="34">
        <f t="shared" si="54"/>
        <v>10.811057013689178</v>
      </c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72">
        <f t="shared" si="52"/>
        <v>288735.1327742161</v>
      </c>
      <c r="U626" s="72">
        <f t="shared" si="55"/>
        <v>315704.84739692847</v>
      </c>
      <c r="V626" s="51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94"/>
      <c r="AH626" s="94"/>
      <c r="AI626" s="94"/>
      <c r="AJ626" s="94"/>
    </row>
    <row r="627" spans="1:36" ht="15">
      <c r="A627" s="73" t="s">
        <v>135</v>
      </c>
      <c r="B627" s="96">
        <v>223750.50335798945</v>
      </c>
      <c r="C627" s="96">
        <v>232004.83852228863</v>
      </c>
      <c r="D627" s="96">
        <v>2490874.8995788223</v>
      </c>
      <c r="E627" s="96">
        <v>2709514.031641231</v>
      </c>
      <c r="F627" s="34">
        <f t="shared" si="53"/>
        <v>11.132376741935408</v>
      </c>
      <c r="G627" s="34">
        <f t="shared" si="54"/>
        <v>11.678696224177793</v>
      </c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72">
        <f t="shared" si="52"/>
        <v>2490874.8995788223</v>
      </c>
      <c r="U627" s="72">
        <f t="shared" si="55"/>
        <v>2709514.031641231</v>
      </c>
      <c r="V627" s="51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94"/>
      <c r="AH627" s="94"/>
      <c r="AI627" s="94"/>
      <c r="AJ627" s="94"/>
    </row>
    <row r="628" spans="1:36" ht="15">
      <c r="A628" s="73" t="s">
        <v>136</v>
      </c>
      <c r="B628" s="96">
        <v>36202.303665101645</v>
      </c>
      <c r="C628" s="96">
        <v>36239.96162675364</v>
      </c>
      <c r="D628" s="96">
        <v>289607.29313967755</v>
      </c>
      <c r="E628" s="96">
        <v>319307.2024505615</v>
      </c>
      <c r="F628" s="34">
        <f t="shared" si="53"/>
        <v>7.999692390262271</v>
      </c>
      <c r="G628" s="34">
        <f t="shared" si="54"/>
        <v>8.810914474446834</v>
      </c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72">
        <f t="shared" si="52"/>
        <v>289607.29313967755</v>
      </c>
      <c r="U628" s="72">
        <f t="shared" si="55"/>
        <v>319307.2024505615</v>
      </c>
      <c r="V628" s="51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94"/>
      <c r="AH628" s="94"/>
      <c r="AI628" s="94"/>
      <c r="AJ628" s="94"/>
    </row>
    <row r="629" spans="1:36" ht="15">
      <c r="A629" s="73" t="s">
        <v>137</v>
      </c>
      <c r="B629" s="96">
        <v>180023.78878273716</v>
      </c>
      <c r="C629" s="96">
        <v>188768.3362593494</v>
      </c>
      <c r="D629" s="96">
        <v>720962.132650849</v>
      </c>
      <c r="E629" s="96">
        <v>861557.9249206218</v>
      </c>
      <c r="F629" s="34">
        <f t="shared" si="53"/>
        <v>4.00481590530764</v>
      </c>
      <c r="G629" s="34">
        <f t="shared" si="54"/>
        <v>4.564101914512425</v>
      </c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72">
        <f t="shared" si="52"/>
        <v>720962.132650849</v>
      </c>
      <c r="U629" s="72">
        <f t="shared" si="55"/>
        <v>861557.9249206218</v>
      </c>
      <c r="V629" s="51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94"/>
      <c r="AH629" s="94"/>
      <c r="AI629" s="94"/>
      <c r="AJ629" s="94"/>
    </row>
    <row r="630" spans="1:36" ht="15">
      <c r="A630" s="73" t="s">
        <v>138</v>
      </c>
      <c r="B630" s="96">
        <v>49689.441202473725</v>
      </c>
      <c r="C630" s="96">
        <v>50514.05297816559</v>
      </c>
      <c r="D630" s="96">
        <v>162124.1509333098</v>
      </c>
      <c r="E630" s="96">
        <v>196171.4527152957</v>
      </c>
      <c r="F630" s="34">
        <f t="shared" si="53"/>
        <v>3.262748523830022</v>
      </c>
      <c r="G630" s="34">
        <f t="shared" si="54"/>
        <v>3.88350253344529</v>
      </c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72">
        <f t="shared" si="52"/>
        <v>162124.1509333098</v>
      </c>
      <c r="U630" s="72">
        <f t="shared" si="55"/>
        <v>196171.4527152957</v>
      </c>
      <c r="V630" s="51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94"/>
      <c r="AH630" s="94"/>
      <c r="AI630" s="94"/>
      <c r="AJ630" s="94"/>
    </row>
    <row r="631" spans="1:36" ht="28.5">
      <c r="A631" s="73" t="s">
        <v>834</v>
      </c>
      <c r="B631" s="10">
        <v>27770</v>
      </c>
      <c r="C631" s="10">
        <v>27770</v>
      </c>
      <c r="D631" s="10">
        <v>566880</v>
      </c>
      <c r="E631" s="10">
        <v>566880</v>
      </c>
      <c r="F631" s="34">
        <f t="shared" si="53"/>
        <v>20.413395750810228</v>
      </c>
      <c r="G631" s="34">
        <f t="shared" si="54"/>
        <v>20.413395750810228</v>
      </c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72">
        <f t="shared" si="52"/>
        <v>566880</v>
      </c>
      <c r="U631" s="72">
        <f t="shared" si="55"/>
        <v>566880</v>
      </c>
      <c r="V631" s="51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94"/>
      <c r="AH631" s="94"/>
      <c r="AI631" s="94"/>
      <c r="AJ631" s="94"/>
    </row>
    <row r="632" spans="1:36" ht="15">
      <c r="A632" s="73" t="s">
        <v>139</v>
      </c>
      <c r="B632" s="96">
        <v>37085.207211400004</v>
      </c>
      <c r="C632" s="96">
        <v>37058.096439</v>
      </c>
      <c r="D632" s="96">
        <v>211028.59693101957</v>
      </c>
      <c r="E632" s="96">
        <v>232197.93718210564</v>
      </c>
      <c r="F632" s="34">
        <f t="shared" si="53"/>
        <v>5.690371250403835</v>
      </c>
      <c r="G632" s="34">
        <f t="shared" si="54"/>
        <v>6.265781556381837</v>
      </c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72">
        <f t="shared" si="52"/>
        <v>211028.59693101957</v>
      </c>
      <c r="U632" s="72">
        <f t="shared" si="55"/>
        <v>232197.93718210564</v>
      </c>
      <c r="V632" s="51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94"/>
      <c r="AH632" s="94"/>
      <c r="AI632" s="94"/>
      <c r="AJ632" s="94"/>
    </row>
    <row r="633" spans="1:36" ht="15">
      <c r="A633" s="73" t="s">
        <v>140</v>
      </c>
      <c r="B633" s="96">
        <v>63202.93861220288</v>
      </c>
      <c r="C633" s="96">
        <v>63110.0107282062</v>
      </c>
      <c r="D633" s="96">
        <v>891859.5431061238</v>
      </c>
      <c r="E633" s="96">
        <v>922727.3157500436</v>
      </c>
      <c r="F633" s="34">
        <f t="shared" si="53"/>
        <v>14.111045509740404</v>
      </c>
      <c r="G633" s="34">
        <f t="shared" si="54"/>
        <v>14.620934224269472</v>
      </c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72">
        <f t="shared" si="52"/>
        <v>891859.5431061238</v>
      </c>
      <c r="U633" s="72">
        <f t="shared" si="55"/>
        <v>922727.3157500436</v>
      </c>
      <c r="V633" s="51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94"/>
      <c r="AH633" s="94"/>
      <c r="AI633" s="94"/>
      <c r="AJ633" s="94"/>
    </row>
    <row r="634" spans="1:36" ht="15">
      <c r="A634" s="73" t="s">
        <v>655</v>
      </c>
      <c r="B634" s="10">
        <v>261</v>
      </c>
      <c r="C634" s="10">
        <v>261</v>
      </c>
      <c r="D634" s="10">
        <v>6873</v>
      </c>
      <c r="E634" s="10">
        <v>7930</v>
      </c>
      <c r="F634" s="34">
        <f t="shared" si="53"/>
        <v>26.333333333333332</v>
      </c>
      <c r="G634" s="34">
        <f t="shared" si="54"/>
        <v>30.38314176245211</v>
      </c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72">
        <f t="shared" si="52"/>
        <v>6873</v>
      </c>
      <c r="U634" s="72">
        <f t="shared" si="55"/>
        <v>7930</v>
      </c>
      <c r="V634" s="51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94"/>
      <c r="AH634" s="94"/>
      <c r="AI634" s="94"/>
      <c r="AJ634" s="94"/>
    </row>
    <row r="635" spans="1:36" ht="15">
      <c r="A635" s="73" t="s">
        <v>131</v>
      </c>
      <c r="B635" s="10"/>
      <c r="C635" s="10"/>
      <c r="D635" s="10">
        <v>300000</v>
      </c>
      <c r="E635" s="10"/>
      <c r="F635" s="34"/>
      <c r="G635" s="34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72">
        <f t="shared" si="52"/>
        <v>300000</v>
      </c>
      <c r="U635" s="72"/>
      <c r="V635" s="51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94"/>
      <c r="AH635" s="94"/>
      <c r="AI635" s="94"/>
      <c r="AJ635" s="94"/>
    </row>
    <row r="636" spans="1:36" ht="15">
      <c r="A636" s="73" t="s">
        <v>710</v>
      </c>
      <c r="B636" s="96">
        <v>3415.2238484000013</v>
      </c>
      <c r="C636" s="96">
        <v>1964.0375999999997</v>
      </c>
      <c r="D636" s="96">
        <v>30737.01463560001</v>
      </c>
      <c r="E636" s="96">
        <v>41458.94189665196</v>
      </c>
      <c r="F636" s="34">
        <f t="shared" si="53"/>
        <v>9</v>
      </c>
      <c r="G636" s="34">
        <f t="shared" si="54"/>
        <v>21.109036760117</v>
      </c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72">
        <f t="shared" si="52"/>
        <v>30737.01463560001</v>
      </c>
      <c r="U636" s="72">
        <f aca="true" t="shared" si="56" ref="U636:U652">SUM(K636,Q636,E636)</f>
        <v>41458.94189665196</v>
      </c>
      <c r="V636" s="51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94"/>
      <c r="AH636" s="94"/>
      <c r="AI636" s="94"/>
      <c r="AJ636" s="94"/>
    </row>
    <row r="637" spans="1:36" ht="15">
      <c r="A637" s="73" t="s">
        <v>141</v>
      </c>
      <c r="B637" s="96">
        <v>88650.09934047304</v>
      </c>
      <c r="C637" s="96">
        <v>90713.65471451142</v>
      </c>
      <c r="D637" s="96">
        <v>522295.667340891</v>
      </c>
      <c r="E637" s="96">
        <v>581053.616577375</v>
      </c>
      <c r="F637" s="34">
        <f t="shared" si="53"/>
        <v>5.891653491948631</v>
      </c>
      <c r="G637" s="34">
        <f t="shared" si="54"/>
        <v>6.405360013396353</v>
      </c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72">
        <f t="shared" si="52"/>
        <v>522295.667340891</v>
      </c>
      <c r="U637" s="72">
        <f t="shared" si="56"/>
        <v>581053.616577375</v>
      </c>
      <c r="V637" s="51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94"/>
      <c r="AH637" s="94"/>
      <c r="AI637" s="94"/>
      <c r="AJ637" s="94"/>
    </row>
    <row r="638" spans="1:36" ht="15">
      <c r="A638" s="73" t="s">
        <v>299</v>
      </c>
      <c r="B638" s="96">
        <v>13944.262615095167</v>
      </c>
      <c r="C638" s="96">
        <v>23923.188337188003</v>
      </c>
      <c r="D638" s="96">
        <v>52299.416928506595</v>
      </c>
      <c r="E638" s="96">
        <v>99193.35754801975</v>
      </c>
      <c r="F638" s="34">
        <f t="shared" si="53"/>
        <v>3.75060470188582</v>
      </c>
      <c r="G638" s="34">
        <f t="shared" si="54"/>
        <v>4.14632682525122</v>
      </c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72">
        <f t="shared" si="52"/>
        <v>52299.416928506595</v>
      </c>
      <c r="U638" s="72">
        <f t="shared" si="56"/>
        <v>99193.35754801975</v>
      </c>
      <c r="V638" s="51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94"/>
      <c r="AH638" s="94"/>
      <c r="AI638" s="94"/>
      <c r="AJ638" s="94"/>
    </row>
    <row r="639" spans="1:36" ht="15">
      <c r="A639" s="73" t="s">
        <v>142</v>
      </c>
      <c r="B639" s="96">
        <v>2276.9844833333336</v>
      </c>
      <c r="C639" s="96">
        <v>2728.645338000002</v>
      </c>
      <c r="D639" s="96">
        <v>4904.421349833356</v>
      </c>
      <c r="E639" s="96">
        <v>7508.6334831580025</v>
      </c>
      <c r="F639" s="34">
        <f t="shared" si="53"/>
        <v>2.1539107471886028</v>
      </c>
      <c r="G639" s="34">
        <f t="shared" si="54"/>
        <v>2.751780665149234</v>
      </c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72">
        <f aca="true" t="shared" si="57" ref="T639:T702">SUM(J639,P639,D639)</f>
        <v>4904.421349833356</v>
      </c>
      <c r="U639" s="72">
        <f t="shared" si="56"/>
        <v>7508.6334831580025</v>
      </c>
      <c r="V639" s="51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94"/>
      <c r="AH639" s="94"/>
      <c r="AI639" s="94"/>
      <c r="AJ639" s="94"/>
    </row>
    <row r="640" spans="1:36" ht="15">
      <c r="A640" s="73" t="s">
        <v>143</v>
      </c>
      <c r="B640" s="96">
        <v>5733.211466282335</v>
      </c>
      <c r="C640" s="96">
        <v>5114.333003553884</v>
      </c>
      <c r="D640" s="96">
        <v>83495.46578342133</v>
      </c>
      <c r="E640" s="96">
        <v>79672.83903743669</v>
      </c>
      <c r="F640" s="34">
        <f t="shared" si="53"/>
        <v>14.563472196075027</v>
      </c>
      <c r="G640" s="34">
        <f t="shared" si="54"/>
        <v>15.5783440347105</v>
      </c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72">
        <f t="shared" si="57"/>
        <v>83495.46578342133</v>
      </c>
      <c r="U640" s="72">
        <f t="shared" si="56"/>
        <v>79672.83903743669</v>
      </c>
      <c r="V640" s="51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94"/>
      <c r="AH640" s="94"/>
      <c r="AI640" s="94"/>
      <c r="AJ640" s="94"/>
    </row>
    <row r="641" spans="1:36" ht="15">
      <c r="A641" s="73" t="s">
        <v>498</v>
      </c>
      <c r="B641" s="10">
        <v>3155</v>
      </c>
      <c r="C641" s="10">
        <v>3155</v>
      </c>
      <c r="D641" s="10">
        <v>31581</v>
      </c>
      <c r="E641" s="10">
        <v>31581</v>
      </c>
      <c r="F641" s="34">
        <f t="shared" si="53"/>
        <v>10.009825673534072</v>
      </c>
      <c r="G641" s="34">
        <f t="shared" si="54"/>
        <v>10.009825673534072</v>
      </c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72">
        <f t="shared" si="57"/>
        <v>31581</v>
      </c>
      <c r="U641" s="72">
        <f t="shared" si="56"/>
        <v>31581</v>
      </c>
      <c r="V641" s="51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94"/>
      <c r="AH641" s="94"/>
      <c r="AI641" s="94"/>
      <c r="AJ641" s="94"/>
    </row>
    <row r="642" spans="1:36" ht="15">
      <c r="A642" s="73" t="s">
        <v>50</v>
      </c>
      <c r="B642" s="10">
        <v>2988300</v>
      </c>
      <c r="C642" s="10">
        <v>2988300</v>
      </c>
      <c r="D642" s="10">
        <v>48100000</v>
      </c>
      <c r="E642" s="10">
        <v>48100000</v>
      </c>
      <c r="F642" s="34">
        <f t="shared" si="53"/>
        <v>16.096108155138374</v>
      </c>
      <c r="G642" s="34">
        <f t="shared" si="54"/>
        <v>16.096108155138374</v>
      </c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72">
        <f t="shared" si="57"/>
        <v>48100000</v>
      </c>
      <c r="U642" s="72">
        <f t="shared" si="56"/>
        <v>48100000</v>
      </c>
      <c r="V642" s="51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94"/>
      <c r="AH642" s="94"/>
      <c r="AI642" s="94"/>
      <c r="AJ642" s="94"/>
    </row>
    <row r="643" spans="1:36" ht="15">
      <c r="A643" s="73" t="s">
        <v>144</v>
      </c>
      <c r="B643" s="96">
        <v>151686.37105799548</v>
      </c>
      <c r="C643" s="96">
        <v>150544.96081727723</v>
      </c>
      <c r="D643" s="96">
        <v>859032.4075416038</v>
      </c>
      <c r="E643" s="96">
        <v>923511.3747983102</v>
      </c>
      <c r="F643" s="34">
        <f t="shared" si="53"/>
        <v>5.66321418035087</v>
      </c>
      <c r="G643" s="34">
        <f t="shared" si="54"/>
        <v>6.134455579148976</v>
      </c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72">
        <f t="shared" si="57"/>
        <v>859032.4075416038</v>
      </c>
      <c r="U643" s="72">
        <f t="shared" si="56"/>
        <v>923511.3747983102</v>
      </c>
      <c r="V643" s="51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94"/>
      <c r="AH643" s="94"/>
      <c r="AI643" s="94"/>
      <c r="AJ643" s="94"/>
    </row>
    <row r="644" spans="1:36" ht="15">
      <c r="A644" s="73" t="s">
        <v>145</v>
      </c>
      <c r="B644" s="96">
        <v>5408.3882542879865</v>
      </c>
      <c r="C644" s="96">
        <v>5395.613305799951</v>
      </c>
      <c r="D644" s="96">
        <v>66358.90925072327</v>
      </c>
      <c r="E644" s="96">
        <v>68633.4652351654</v>
      </c>
      <c r="F644" s="34">
        <f t="shared" si="53"/>
        <v>12.269627499118851</v>
      </c>
      <c r="G644" s="34">
        <f t="shared" si="54"/>
        <v>12.720234261671171</v>
      </c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72">
        <f t="shared" si="57"/>
        <v>66358.90925072327</v>
      </c>
      <c r="U644" s="72">
        <f t="shared" si="56"/>
        <v>68633.4652351654</v>
      </c>
      <c r="V644" s="51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94"/>
      <c r="AH644" s="94"/>
      <c r="AI644" s="94"/>
      <c r="AJ644" s="94"/>
    </row>
    <row r="645" spans="1:36" ht="15">
      <c r="A645" s="73" t="s">
        <v>146</v>
      </c>
      <c r="B645" s="96">
        <v>39149.13140931358</v>
      </c>
      <c r="C645" s="96">
        <v>41138.312144800475</v>
      </c>
      <c r="D645" s="96">
        <v>133063.00459081627</v>
      </c>
      <c r="E645" s="96">
        <v>164554.1723941484</v>
      </c>
      <c r="F645" s="34">
        <f t="shared" si="53"/>
        <v>3.3988750146104283</v>
      </c>
      <c r="G645" s="34">
        <f t="shared" si="54"/>
        <v>4.000022456316225</v>
      </c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72">
        <f t="shared" si="57"/>
        <v>133063.00459081627</v>
      </c>
      <c r="U645" s="72">
        <f t="shared" si="56"/>
        <v>164554.1723941484</v>
      </c>
      <c r="V645" s="51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94"/>
      <c r="AH645" s="94"/>
      <c r="AI645" s="94"/>
      <c r="AJ645" s="94"/>
    </row>
    <row r="646" spans="1:36" ht="15">
      <c r="A646" s="73" t="s">
        <v>637</v>
      </c>
      <c r="B646" s="10">
        <v>924</v>
      </c>
      <c r="C646" s="10">
        <v>1008</v>
      </c>
      <c r="D646" s="10">
        <v>19745.88</v>
      </c>
      <c r="E646" s="10">
        <v>21540.96</v>
      </c>
      <c r="F646" s="34">
        <f t="shared" si="53"/>
        <v>21.37</v>
      </c>
      <c r="G646" s="34">
        <f t="shared" si="54"/>
        <v>21.369999999999997</v>
      </c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72">
        <f t="shared" si="57"/>
        <v>19745.88</v>
      </c>
      <c r="U646" s="72">
        <f t="shared" si="56"/>
        <v>21540.96</v>
      </c>
      <c r="V646" s="51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94"/>
      <c r="AH646" s="94"/>
      <c r="AI646" s="94"/>
      <c r="AJ646" s="94"/>
    </row>
    <row r="647" spans="1:36" ht="15">
      <c r="A647" s="73" t="s">
        <v>147</v>
      </c>
      <c r="B647" s="96">
        <v>3246.161148422737</v>
      </c>
      <c r="C647" s="96">
        <v>3134.8592162342566</v>
      </c>
      <c r="D647" s="96">
        <v>38791.19830031344</v>
      </c>
      <c r="E647" s="96">
        <v>38816.95999544174</v>
      </c>
      <c r="F647" s="34">
        <f t="shared" si="53"/>
        <v>11.949868329599571</v>
      </c>
      <c r="G647" s="34">
        <f t="shared" si="54"/>
        <v>12.382361477167239</v>
      </c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72">
        <f t="shared" si="57"/>
        <v>38791.19830031344</v>
      </c>
      <c r="U647" s="72">
        <f t="shared" si="56"/>
        <v>38816.95999544174</v>
      </c>
      <c r="V647" s="51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94"/>
      <c r="AH647" s="94"/>
      <c r="AI647" s="94"/>
      <c r="AJ647" s="94"/>
    </row>
    <row r="648" spans="1:36" ht="15">
      <c r="A648" s="73" t="s">
        <v>148</v>
      </c>
      <c r="B648" s="96">
        <v>10334.719858867677</v>
      </c>
      <c r="C648" s="96">
        <v>10308.819997870069</v>
      </c>
      <c r="D648" s="96">
        <v>128779.79080608877</v>
      </c>
      <c r="E648" s="96">
        <v>133115.5492116876</v>
      </c>
      <c r="F648" s="34">
        <f t="shared" si="53"/>
        <v>12.46088839994919</v>
      </c>
      <c r="G648" s="34">
        <f t="shared" si="54"/>
        <v>12.912782378506071</v>
      </c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72">
        <f t="shared" si="57"/>
        <v>128779.79080608877</v>
      </c>
      <c r="U648" s="72">
        <f t="shared" si="56"/>
        <v>133115.5492116876</v>
      </c>
      <c r="V648" s="51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94"/>
      <c r="AH648" s="94"/>
      <c r="AI648" s="94"/>
      <c r="AJ648" s="94"/>
    </row>
    <row r="649" spans="1:36" ht="15">
      <c r="A649" s="73" t="s">
        <v>117</v>
      </c>
      <c r="B649" s="10">
        <v>1600</v>
      </c>
      <c r="C649" s="10">
        <v>1600</v>
      </c>
      <c r="D649" s="10">
        <v>56440</v>
      </c>
      <c r="E649" s="10">
        <v>65000</v>
      </c>
      <c r="F649" s="34">
        <f t="shared" si="53"/>
        <v>35.275</v>
      </c>
      <c r="G649" s="34">
        <f t="shared" si="54"/>
        <v>40.625</v>
      </c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72">
        <f t="shared" si="57"/>
        <v>56440</v>
      </c>
      <c r="U649" s="72">
        <f t="shared" si="56"/>
        <v>65000</v>
      </c>
      <c r="V649" s="51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94"/>
      <c r="AH649" s="94"/>
      <c r="AI649" s="94"/>
      <c r="AJ649" s="94"/>
    </row>
    <row r="650" spans="1:36" ht="15">
      <c r="A650" s="73" t="s">
        <v>149</v>
      </c>
      <c r="B650" s="96">
        <v>1684.4583254540778</v>
      </c>
      <c r="C650" s="96">
        <v>1688.742976200053</v>
      </c>
      <c r="D650" s="96">
        <v>13966.161480909872</v>
      </c>
      <c r="E650" s="96">
        <v>15040.30380943431</v>
      </c>
      <c r="F650" s="34">
        <f t="shared" si="53"/>
        <v>8.291188490605743</v>
      </c>
      <c r="G650" s="34">
        <f t="shared" si="54"/>
        <v>8.906212503265266</v>
      </c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72">
        <f t="shared" si="57"/>
        <v>13966.161480909872</v>
      </c>
      <c r="U650" s="72">
        <f t="shared" si="56"/>
        <v>15040.30380943431</v>
      </c>
      <c r="V650" s="51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94"/>
      <c r="AH650" s="94"/>
      <c r="AI650" s="94"/>
      <c r="AJ650" s="94"/>
    </row>
    <row r="651" spans="1:36" ht="15">
      <c r="A651" s="73" t="s">
        <v>150</v>
      </c>
      <c r="B651" s="96">
        <v>16302.388061815696</v>
      </c>
      <c r="C651" s="96">
        <v>16406.498432581608</v>
      </c>
      <c r="D651" s="96">
        <v>250617.68213594996</v>
      </c>
      <c r="E651" s="96">
        <v>261542.9481450143</v>
      </c>
      <c r="F651" s="34">
        <f t="shared" si="53"/>
        <v>15.373065662874248</v>
      </c>
      <c r="G651" s="34">
        <f t="shared" si="54"/>
        <v>15.941424016816232</v>
      </c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72">
        <f t="shared" si="57"/>
        <v>250617.68213594996</v>
      </c>
      <c r="U651" s="72">
        <f t="shared" si="56"/>
        <v>261542.9481450143</v>
      </c>
      <c r="V651" s="51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94"/>
      <c r="AH651" s="94"/>
      <c r="AI651" s="94"/>
      <c r="AJ651" s="94"/>
    </row>
    <row r="652" spans="1:36" ht="15">
      <c r="A652" s="73" t="s">
        <v>560</v>
      </c>
      <c r="B652" s="96"/>
      <c r="C652" s="96"/>
      <c r="D652" s="96">
        <v>75000</v>
      </c>
      <c r="E652" s="96">
        <v>85000</v>
      </c>
      <c r="F652" s="34"/>
      <c r="G652" s="34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72">
        <f t="shared" si="57"/>
        <v>75000</v>
      </c>
      <c r="U652" s="72">
        <f t="shared" si="56"/>
        <v>85000</v>
      </c>
      <c r="V652" s="51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94"/>
      <c r="AH652" s="94"/>
      <c r="AI652" s="94"/>
      <c r="AJ652" s="94"/>
    </row>
    <row r="653" spans="1:36" ht="15">
      <c r="A653" s="73" t="s">
        <v>882</v>
      </c>
      <c r="B653" s="10">
        <v>9250</v>
      </c>
      <c r="C653" s="10"/>
      <c r="D653" s="10">
        <v>20000</v>
      </c>
      <c r="E653" s="10"/>
      <c r="F653" s="34">
        <f aca="true" t="shared" si="58" ref="F653:F715">D653/B653</f>
        <v>2.1621621621621623</v>
      </c>
      <c r="G653" s="34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72">
        <f t="shared" si="57"/>
        <v>20000</v>
      </c>
      <c r="U653" s="72"/>
      <c r="V653" s="51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94"/>
      <c r="AH653" s="94"/>
      <c r="AI653" s="94"/>
      <c r="AJ653" s="94"/>
    </row>
    <row r="654" spans="1:36" ht="15">
      <c r="A654" s="73" t="s">
        <v>537</v>
      </c>
      <c r="B654" s="10">
        <v>2432</v>
      </c>
      <c r="C654" s="10">
        <v>2432</v>
      </c>
      <c r="D654" s="10">
        <v>50714</v>
      </c>
      <c r="E654" s="10">
        <v>50714</v>
      </c>
      <c r="F654" s="34">
        <f t="shared" si="58"/>
        <v>20.85279605263158</v>
      </c>
      <c r="G654" s="34">
        <f aca="true" t="shared" si="59" ref="G654:G715">E654/C654</f>
        <v>20.85279605263158</v>
      </c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72">
        <f t="shared" si="57"/>
        <v>50714</v>
      </c>
      <c r="U654" s="72">
        <f aca="true" t="shared" si="60" ref="U654:U666">SUM(K654,Q654,E654)</f>
        <v>50714</v>
      </c>
      <c r="V654" s="51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94"/>
      <c r="AH654" s="94"/>
      <c r="AI654" s="94"/>
      <c r="AJ654" s="94"/>
    </row>
    <row r="655" spans="1:36" ht="15">
      <c r="A655" s="73" t="s">
        <v>871</v>
      </c>
      <c r="B655" s="10">
        <v>19673</v>
      </c>
      <c r="C655" s="10">
        <v>19618</v>
      </c>
      <c r="D655" s="10">
        <v>114331</v>
      </c>
      <c r="E655" s="10">
        <v>122995</v>
      </c>
      <c r="F655" s="34">
        <f t="shared" si="58"/>
        <v>5.811569155695623</v>
      </c>
      <c r="G655" s="34">
        <f t="shared" si="59"/>
        <v>6.26949740034662</v>
      </c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72">
        <f t="shared" si="57"/>
        <v>114331</v>
      </c>
      <c r="U655" s="72">
        <f t="shared" si="60"/>
        <v>122995</v>
      </c>
      <c r="V655" s="51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94"/>
      <c r="AH655" s="94"/>
      <c r="AI655" s="94"/>
      <c r="AJ655" s="94"/>
    </row>
    <row r="656" spans="1:36" ht="15">
      <c r="A656" s="73" t="s">
        <v>810</v>
      </c>
      <c r="B656" s="10">
        <v>1017742</v>
      </c>
      <c r="C656" s="10">
        <v>1017742</v>
      </c>
      <c r="D656" s="10">
        <v>18382346</v>
      </c>
      <c r="E656" s="10">
        <v>18382346</v>
      </c>
      <c r="F656" s="34">
        <f t="shared" si="58"/>
        <v>18.061891913667708</v>
      </c>
      <c r="G656" s="34">
        <f t="shared" si="59"/>
        <v>18.061891913667708</v>
      </c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72">
        <f t="shared" si="57"/>
        <v>18382346</v>
      </c>
      <c r="U656" s="72">
        <f t="shared" si="60"/>
        <v>18382346</v>
      </c>
      <c r="V656" s="51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94"/>
      <c r="AH656" s="94"/>
      <c r="AI656" s="94"/>
      <c r="AJ656" s="94"/>
    </row>
    <row r="657" spans="1:36" ht="15">
      <c r="A657" s="73" t="s">
        <v>699</v>
      </c>
      <c r="B657" s="10">
        <v>7812</v>
      </c>
      <c r="C657" s="10">
        <v>7812</v>
      </c>
      <c r="D657" s="10">
        <v>13428</v>
      </c>
      <c r="E657" s="10">
        <v>13428</v>
      </c>
      <c r="F657" s="34">
        <f t="shared" si="58"/>
        <v>1.7188940092165899</v>
      </c>
      <c r="G657" s="34">
        <f t="shared" si="59"/>
        <v>1.7188940092165899</v>
      </c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72">
        <f t="shared" si="57"/>
        <v>13428</v>
      </c>
      <c r="U657" s="72">
        <f t="shared" si="60"/>
        <v>13428</v>
      </c>
      <c r="V657" s="51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94"/>
      <c r="AH657" s="94"/>
      <c r="AI657" s="94"/>
      <c r="AJ657" s="94"/>
    </row>
    <row r="658" spans="1:36" ht="15">
      <c r="A658" s="73" t="s">
        <v>151</v>
      </c>
      <c r="B658" s="96">
        <v>2554.771157205</v>
      </c>
      <c r="C658" s="96">
        <v>2551.8145890111105</v>
      </c>
      <c r="D658" s="96">
        <v>26256.397504212164</v>
      </c>
      <c r="E658" s="96">
        <v>27536.32488651811</v>
      </c>
      <c r="F658" s="34">
        <f t="shared" si="58"/>
        <v>10.27739703032247</v>
      </c>
      <c r="G658" s="34">
        <f t="shared" si="59"/>
        <v>10.790879950721301</v>
      </c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72">
        <f t="shared" si="57"/>
        <v>26256.397504212164</v>
      </c>
      <c r="U658" s="72">
        <f t="shared" si="60"/>
        <v>27536.32488651811</v>
      </c>
      <c r="V658" s="51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94"/>
      <c r="AH658" s="94"/>
      <c r="AI658" s="94"/>
      <c r="AJ658" s="94"/>
    </row>
    <row r="659" spans="1:36" ht="15">
      <c r="A659" s="73" t="s">
        <v>152</v>
      </c>
      <c r="B659" s="96">
        <v>2517.5872881785235</v>
      </c>
      <c r="C659" s="96">
        <v>2509.5048916103888</v>
      </c>
      <c r="D659" s="96">
        <v>41658.500984086386</v>
      </c>
      <c r="E659" s="96">
        <v>42473.153658593525</v>
      </c>
      <c r="F659" s="34">
        <f t="shared" si="58"/>
        <v>16.546993694993727</v>
      </c>
      <c r="G659" s="34">
        <f t="shared" si="59"/>
        <v>16.924913675437324</v>
      </c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72">
        <f t="shared" si="57"/>
        <v>41658.500984086386</v>
      </c>
      <c r="U659" s="72">
        <f t="shared" si="60"/>
        <v>42473.153658593525</v>
      </c>
      <c r="V659" s="51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94"/>
      <c r="AH659" s="94"/>
      <c r="AI659" s="94"/>
      <c r="AJ659" s="94"/>
    </row>
    <row r="660" spans="1:36" ht="15">
      <c r="A660" s="73" t="s">
        <v>153</v>
      </c>
      <c r="B660" s="96">
        <v>4127.73051165085</v>
      </c>
      <c r="C660" s="96">
        <v>4124.711670893776</v>
      </c>
      <c r="D660" s="96">
        <v>20881.038628177685</v>
      </c>
      <c r="E660" s="96">
        <v>23041.122905734323</v>
      </c>
      <c r="F660" s="34">
        <f t="shared" si="58"/>
        <v>5.058721389208739</v>
      </c>
      <c r="G660" s="34">
        <f t="shared" si="59"/>
        <v>5.586117223253471</v>
      </c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72">
        <f t="shared" si="57"/>
        <v>20881.038628177685</v>
      </c>
      <c r="U660" s="72">
        <f t="shared" si="60"/>
        <v>23041.122905734323</v>
      </c>
      <c r="V660" s="51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94"/>
      <c r="AH660" s="94"/>
      <c r="AI660" s="94"/>
      <c r="AJ660" s="94"/>
    </row>
    <row r="661" spans="1:36" ht="15">
      <c r="A661" s="73" t="s">
        <v>36</v>
      </c>
      <c r="B661" s="10">
        <v>12154</v>
      </c>
      <c r="C661" s="10">
        <v>12154</v>
      </c>
      <c r="D661" s="10">
        <v>38856</v>
      </c>
      <c r="E661" s="10">
        <v>42741</v>
      </c>
      <c r="F661" s="34">
        <f t="shared" si="58"/>
        <v>3.19697219022544</v>
      </c>
      <c r="G661" s="34">
        <f t="shared" si="59"/>
        <v>3.5166200427842687</v>
      </c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72">
        <f t="shared" si="57"/>
        <v>38856</v>
      </c>
      <c r="U661" s="72">
        <f t="shared" si="60"/>
        <v>42741</v>
      </c>
      <c r="V661" s="51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94"/>
      <c r="AH661" s="94"/>
      <c r="AI661" s="94"/>
      <c r="AJ661" s="94"/>
    </row>
    <row r="662" spans="1:36" ht="15">
      <c r="A662" s="73" t="s">
        <v>300</v>
      </c>
      <c r="B662" s="96">
        <v>40400.62583564923</v>
      </c>
      <c r="C662" s="96">
        <v>40213.78014668011</v>
      </c>
      <c r="D662" s="96">
        <v>401906.9645968023</v>
      </c>
      <c r="E662" s="96">
        <v>408917.94786474155</v>
      </c>
      <c r="F662" s="34">
        <f t="shared" si="58"/>
        <v>9.948038088117</v>
      </c>
      <c r="G662" s="34">
        <f t="shared" si="59"/>
        <v>10.168602562932652</v>
      </c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72">
        <f t="shared" si="57"/>
        <v>401906.9645968023</v>
      </c>
      <c r="U662" s="72">
        <f t="shared" si="60"/>
        <v>408917.94786474155</v>
      </c>
      <c r="V662" s="51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94"/>
      <c r="AH662" s="94"/>
      <c r="AI662" s="94"/>
      <c r="AJ662" s="94"/>
    </row>
    <row r="663" spans="1:36" ht="15">
      <c r="A663" s="73" t="s">
        <v>154</v>
      </c>
      <c r="B663" s="96">
        <v>257499.62871802872</v>
      </c>
      <c r="C663" s="96">
        <v>204286.60739968275</v>
      </c>
      <c r="D663" s="96">
        <v>1427461.8590085185</v>
      </c>
      <c r="E663" s="96">
        <v>1518733.2743445537</v>
      </c>
      <c r="F663" s="34">
        <f t="shared" si="58"/>
        <v>5.543549193119964</v>
      </c>
      <c r="G663" s="34">
        <f t="shared" si="59"/>
        <v>7.434326183571994</v>
      </c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72">
        <f t="shared" si="57"/>
        <v>1427461.8590085185</v>
      </c>
      <c r="U663" s="72">
        <f t="shared" si="60"/>
        <v>1518733.2743445537</v>
      </c>
      <c r="V663" s="51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94"/>
      <c r="AH663" s="94"/>
      <c r="AI663" s="94"/>
      <c r="AJ663" s="94"/>
    </row>
    <row r="664" spans="1:36" ht="15">
      <c r="A664" s="73" t="s">
        <v>155</v>
      </c>
      <c r="B664" s="96">
        <v>68021.01519927921</v>
      </c>
      <c r="C664" s="96">
        <v>74203.53109936646</v>
      </c>
      <c r="D664" s="96">
        <v>604619.6165192164</v>
      </c>
      <c r="E664" s="96">
        <v>663954.5246372028</v>
      </c>
      <c r="F664" s="34">
        <f t="shared" si="58"/>
        <v>8.888717916777333</v>
      </c>
      <c r="G664" s="34">
        <f t="shared" si="59"/>
        <v>8.947748372622547</v>
      </c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72">
        <f t="shared" si="57"/>
        <v>604619.6165192164</v>
      </c>
      <c r="U664" s="72">
        <f t="shared" si="60"/>
        <v>663954.5246372028</v>
      </c>
      <c r="V664" s="51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94"/>
      <c r="AH664" s="94"/>
      <c r="AI664" s="94"/>
      <c r="AJ664" s="94"/>
    </row>
    <row r="665" spans="1:36" ht="15">
      <c r="A665" s="73" t="s">
        <v>156</v>
      </c>
      <c r="B665" s="96">
        <v>15107.89910850846</v>
      </c>
      <c r="C665" s="96">
        <v>15088.004635920883</v>
      </c>
      <c r="D665" s="96">
        <v>111802.84921421715</v>
      </c>
      <c r="E665" s="96">
        <v>120275.01592720323</v>
      </c>
      <c r="F665" s="34">
        <f t="shared" si="58"/>
        <v>7.400290961120601</v>
      </c>
      <c r="G665" s="34">
        <f t="shared" si="59"/>
        <v>7.971565414346279</v>
      </c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72">
        <f t="shared" si="57"/>
        <v>111802.84921421715</v>
      </c>
      <c r="U665" s="72">
        <f t="shared" si="60"/>
        <v>120275.01592720323</v>
      </c>
      <c r="V665" s="51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94"/>
      <c r="AH665" s="94"/>
      <c r="AI665" s="94"/>
      <c r="AJ665" s="94"/>
    </row>
    <row r="666" spans="1:36" ht="15">
      <c r="A666" s="73" t="s">
        <v>157</v>
      </c>
      <c r="B666" s="96">
        <v>12429.510315953983</v>
      </c>
      <c r="C666" s="96">
        <v>12400.249536014742</v>
      </c>
      <c r="D666" s="96">
        <v>121341.5051947336</v>
      </c>
      <c r="E666" s="96">
        <v>127170.16238849147</v>
      </c>
      <c r="F666" s="34">
        <f t="shared" si="58"/>
        <v>9.762372137781234</v>
      </c>
      <c r="G666" s="34">
        <f t="shared" si="59"/>
        <v>10.255451877733913</v>
      </c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72">
        <f t="shared" si="57"/>
        <v>121341.5051947336</v>
      </c>
      <c r="U666" s="72">
        <f t="shared" si="60"/>
        <v>127170.16238849147</v>
      </c>
      <c r="V666" s="51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94"/>
      <c r="AH666" s="94"/>
      <c r="AI666" s="94"/>
      <c r="AJ666" s="94"/>
    </row>
    <row r="667" spans="1:36" ht="15">
      <c r="A667" s="73" t="s">
        <v>97</v>
      </c>
      <c r="B667" s="10">
        <v>26</v>
      </c>
      <c r="C667" s="10"/>
      <c r="D667" s="10">
        <v>48720</v>
      </c>
      <c r="E667" s="10"/>
      <c r="F667" s="34">
        <f t="shared" si="58"/>
        <v>1873.8461538461538</v>
      </c>
      <c r="G667" s="34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72">
        <f t="shared" si="57"/>
        <v>48720</v>
      </c>
      <c r="U667" s="72"/>
      <c r="V667" s="51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94"/>
      <c r="AH667" s="94"/>
      <c r="AI667" s="94"/>
      <c r="AJ667" s="94"/>
    </row>
    <row r="668" spans="1:36" ht="15">
      <c r="A668" s="73" t="s">
        <v>158</v>
      </c>
      <c r="B668" s="96">
        <v>13648.781515558792</v>
      </c>
      <c r="C668" s="96">
        <v>13630.986217923795</v>
      </c>
      <c r="D668" s="96">
        <v>164308.07746051322</v>
      </c>
      <c r="E668" s="96">
        <v>170953.5253094794</v>
      </c>
      <c r="F668" s="34">
        <f t="shared" si="58"/>
        <v>12.038296405669023</v>
      </c>
      <c r="G668" s="34">
        <f t="shared" si="59"/>
        <v>12.541537536344027</v>
      </c>
      <c r="H668" s="96">
        <v>824</v>
      </c>
      <c r="I668" s="96">
        <v>824</v>
      </c>
      <c r="J668" s="96">
        <v>20000</v>
      </c>
      <c r="K668" s="96">
        <v>22400</v>
      </c>
      <c r="L668" s="10">
        <f>J668/H668</f>
        <v>24.271844660194176</v>
      </c>
      <c r="M668" s="10">
        <f>K668/I668</f>
        <v>27.184466019417474</v>
      </c>
      <c r="N668" s="10"/>
      <c r="O668" s="10"/>
      <c r="P668" s="10"/>
      <c r="Q668" s="10"/>
      <c r="R668" s="10"/>
      <c r="S668" s="10"/>
      <c r="T668" s="72">
        <f t="shared" si="57"/>
        <v>184308.07746051322</v>
      </c>
      <c r="U668" s="72">
        <f aca="true" t="shared" si="61" ref="U668:U676">SUM(K668,Q668,E668)</f>
        <v>193353.5253094794</v>
      </c>
      <c r="V668" s="51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94"/>
      <c r="AH668" s="94"/>
      <c r="AI668" s="94"/>
      <c r="AJ668" s="94"/>
    </row>
    <row r="669" spans="1:36" ht="15">
      <c r="A669" s="73" t="s">
        <v>159</v>
      </c>
      <c r="B669" s="96">
        <v>68477.70498425752</v>
      </c>
      <c r="C669" s="96">
        <v>43811.98144629889</v>
      </c>
      <c r="D669" s="96">
        <v>316107.4846312211</v>
      </c>
      <c r="E669" s="96">
        <v>343296.9533786015</v>
      </c>
      <c r="F669" s="34">
        <f t="shared" si="58"/>
        <v>4.616210264404914</v>
      </c>
      <c r="G669" s="34">
        <f t="shared" si="59"/>
        <v>7.835686541577368</v>
      </c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72">
        <f t="shared" si="57"/>
        <v>316107.4846312211</v>
      </c>
      <c r="U669" s="72">
        <f t="shared" si="61"/>
        <v>343296.9533786015</v>
      </c>
      <c r="V669" s="51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94"/>
      <c r="AH669" s="94"/>
      <c r="AI669" s="94"/>
      <c r="AJ669" s="94"/>
    </row>
    <row r="670" spans="1:36" ht="15">
      <c r="A670" s="73" t="s">
        <v>160</v>
      </c>
      <c r="B670" s="96">
        <v>1219.6346064241316</v>
      </c>
      <c r="C670" s="96">
        <v>1458.5449171536693</v>
      </c>
      <c r="D670" s="96">
        <v>3846.9781966430446</v>
      </c>
      <c r="E670" s="96">
        <v>5175.344837372382</v>
      </c>
      <c r="F670" s="34">
        <f t="shared" si="58"/>
        <v>3.1542055107160896</v>
      </c>
      <c r="G670" s="34">
        <f t="shared" si="59"/>
        <v>3.5482930806628827</v>
      </c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72">
        <f t="shared" si="57"/>
        <v>3846.9781966430446</v>
      </c>
      <c r="U670" s="72">
        <f t="shared" si="61"/>
        <v>5175.344837372382</v>
      </c>
      <c r="V670" s="51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94"/>
      <c r="AH670" s="94"/>
      <c r="AI670" s="94"/>
      <c r="AJ670" s="94"/>
    </row>
    <row r="671" spans="1:36" ht="15">
      <c r="A671" s="73" t="s">
        <v>102</v>
      </c>
      <c r="B671" s="10">
        <v>218298</v>
      </c>
      <c r="C671" s="10">
        <v>218363</v>
      </c>
      <c r="D671" s="10">
        <v>4564719</v>
      </c>
      <c r="E671" s="10">
        <v>4567002</v>
      </c>
      <c r="F671" s="34">
        <f t="shared" si="58"/>
        <v>20.910493911991864</v>
      </c>
      <c r="G671" s="34">
        <f t="shared" si="59"/>
        <v>20.914724564143192</v>
      </c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72">
        <f t="shared" si="57"/>
        <v>4564719</v>
      </c>
      <c r="U671" s="72">
        <f t="shared" si="61"/>
        <v>4567002</v>
      </c>
      <c r="V671" s="51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94"/>
      <c r="AH671" s="94"/>
      <c r="AI671" s="94"/>
      <c r="AJ671" s="94"/>
    </row>
    <row r="672" spans="1:36" ht="15">
      <c r="A672" s="73" t="s">
        <v>161</v>
      </c>
      <c r="B672" s="96">
        <v>6280.606694772709</v>
      </c>
      <c r="C672" s="96">
        <v>10775.194141007996</v>
      </c>
      <c r="D672" s="96">
        <v>23556.073000110082</v>
      </c>
      <c r="E672" s="96">
        <v>44677.476514151655</v>
      </c>
      <c r="F672" s="34">
        <f t="shared" si="58"/>
        <v>3.75060470188582</v>
      </c>
      <c r="G672" s="34">
        <f t="shared" si="59"/>
        <v>4.1463268252512595</v>
      </c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72">
        <f t="shared" si="57"/>
        <v>23556.073000110082</v>
      </c>
      <c r="U672" s="72">
        <f t="shared" si="61"/>
        <v>44677.476514151655</v>
      </c>
      <c r="V672" s="51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94"/>
      <c r="AH672" s="94"/>
      <c r="AI672" s="94"/>
      <c r="AJ672" s="94"/>
    </row>
    <row r="673" spans="1:36" ht="15">
      <c r="A673" s="73" t="s">
        <v>573</v>
      </c>
      <c r="B673" s="10">
        <v>1600</v>
      </c>
      <c r="C673" s="10">
        <v>1600</v>
      </c>
      <c r="D673" s="10">
        <v>49772</v>
      </c>
      <c r="E673" s="10">
        <v>55000</v>
      </c>
      <c r="F673" s="34">
        <f t="shared" si="58"/>
        <v>31.1075</v>
      </c>
      <c r="G673" s="34">
        <f t="shared" si="59"/>
        <v>34.375</v>
      </c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72">
        <f t="shared" si="57"/>
        <v>49772</v>
      </c>
      <c r="U673" s="72">
        <f t="shared" si="61"/>
        <v>55000</v>
      </c>
      <c r="V673" s="51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94"/>
      <c r="AH673" s="94"/>
      <c r="AI673" s="94"/>
      <c r="AJ673" s="94"/>
    </row>
    <row r="674" spans="1:36" ht="15">
      <c r="A674" s="73" t="s">
        <v>162</v>
      </c>
      <c r="B674" s="96">
        <v>6150.196451711969</v>
      </c>
      <c r="C674" s="96">
        <v>6134.42112461073</v>
      </c>
      <c r="D674" s="96">
        <v>113012.23182989917</v>
      </c>
      <c r="E674" s="96">
        <v>115206.32620412984</v>
      </c>
      <c r="F674" s="34">
        <f t="shared" si="58"/>
        <v>18.375385683564804</v>
      </c>
      <c r="G674" s="34">
        <f t="shared" si="59"/>
        <v>18.780309317521866</v>
      </c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72">
        <f t="shared" si="57"/>
        <v>113012.23182989917</v>
      </c>
      <c r="U674" s="72">
        <f t="shared" si="61"/>
        <v>115206.32620412984</v>
      </c>
      <c r="V674" s="51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94"/>
      <c r="AH674" s="94"/>
      <c r="AI674" s="94"/>
      <c r="AJ674" s="94"/>
    </row>
    <row r="675" spans="1:36" ht="15">
      <c r="A675" s="73" t="s">
        <v>163</v>
      </c>
      <c r="B675" s="96">
        <v>2075.7352359435</v>
      </c>
      <c r="C675" s="96">
        <v>2073.3433804464826</v>
      </c>
      <c r="D675" s="96">
        <v>21333.155149621438</v>
      </c>
      <c r="E675" s="96">
        <v>22373.199515020675</v>
      </c>
      <c r="F675" s="34">
        <f t="shared" si="58"/>
        <v>10.27739703032247</v>
      </c>
      <c r="G675" s="34">
        <f t="shared" si="59"/>
        <v>10.790879950721301</v>
      </c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72">
        <f t="shared" si="57"/>
        <v>21333.155149621438</v>
      </c>
      <c r="U675" s="72">
        <f t="shared" si="61"/>
        <v>22373.199515020675</v>
      </c>
      <c r="V675" s="51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94"/>
      <c r="AH675" s="94"/>
      <c r="AI675" s="94"/>
      <c r="AJ675" s="94"/>
    </row>
    <row r="676" spans="1:36" ht="15">
      <c r="A676" s="73" t="s">
        <v>164</v>
      </c>
      <c r="B676" s="96">
        <v>16947.07281048913</v>
      </c>
      <c r="C676" s="96">
        <v>16785.206744586496</v>
      </c>
      <c r="D676" s="96">
        <v>190171.3399331154</v>
      </c>
      <c r="E676" s="96">
        <v>198452.56504058038</v>
      </c>
      <c r="F676" s="34">
        <f t="shared" si="58"/>
        <v>11.221485979302088</v>
      </c>
      <c r="G676" s="34">
        <f t="shared" si="59"/>
        <v>11.823063490390702</v>
      </c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72">
        <f t="shared" si="57"/>
        <v>190171.3399331154</v>
      </c>
      <c r="U676" s="72">
        <f t="shared" si="61"/>
        <v>198452.56504058038</v>
      </c>
      <c r="V676" s="51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94"/>
      <c r="AH676" s="94"/>
      <c r="AI676" s="94"/>
      <c r="AJ676" s="94"/>
    </row>
    <row r="677" spans="1:36" ht="15">
      <c r="A677" s="73" t="s">
        <v>709</v>
      </c>
      <c r="B677" s="10">
        <v>3707</v>
      </c>
      <c r="C677" s="10">
        <v>3707</v>
      </c>
      <c r="D677" s="10">
        <v>73534</v>
      </c>
      <c r="E677" s="10"/>
      <c r="F677" s="34">
        <f t="shared" si="58"/>
        <v>19.836525492311843</v>
      </c>
      <c r="G677" s="34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72">
        <f t="shared" si="57"/>
        <v>73534</v>
      </c>
      <c r="U677" s="72"/>
      <c r="V677" s="51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94"/>
      <c r="AH677" s="94"/>
      <c r="AI677" s="94"/>
      <c r="AJ677" s="94"/>
    </row>
    <row r="678" spans="1:36" ht="15">
      <c r="A678" s="73" t="s">
        <v>301</v>
      </c>
      <c r="B678" s="96">
        <v>11913.966913933102</v>
      </c>
      <c r="C678" s="96">
        <v>11898.278293928677</v>
      </c>
      <c r="D678" s="96">
        <v>88166.82166426904</v>
      </c>
      <c r="E678" s="96">
        <v>94847.90373814886</v>
      </c>
      <c r="F678" s="34">
        <f t="shared" si="58"/>
        <v>7.400290961120602</v>
      </c>
      <c r="G678" s="34">
        <f t="shared" si="59"/>
        <v>7.971565414346276</v>
      </c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72">
        <f t="shared" si="57"/>
        <v>88166.82166426904</v>
      </c>
      <c r="U678" s="72">
        <f aca="true" t="shared" si="62" ref="U678:U700">SUM(K678,Q678,E678)</f>
        <v>94847.90373814886</v>
      </c>
      <c r="V678" s="51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94"/>
      <c r="AH678" s="94"/>
      <c r="AI678" s="94"/>
      <c r="AJ678" s="94"/>
    </row>
    <row r="679" spans="1:36" ht="15">
      <c r="A679" s="73" t="s">
        <v>165</v>
      </c>
      <c r="B679" s="96">
        <v>6736.409457967175</v>
      </c>
      <c r="C679" s="96">
        <v>8057.128674743777</v>
      </c>
      <c r="D679" s="96">
        <v>76059.83487186853</v>
      </c>
      <c r="E679" s="96">
        <v>93419.90436191366</v>
      </c>
      <c r="F679" s="34">
        <f t="shared" si="58"/>
        <v>11.290856849847852</v>
      </c>
      <c r="G679" s="34">
        <f t="shared" si="59"/>
        <v>11.594689390371997</v>
      </c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72">
        <f t="shared" si="57"/>
        <v>76059.83487186853</v>
      </c>
      <c r="U679" s="72">
        <f t="shared" si="62"/>
        <v>93419.90436191366</v>
      </c>
      <c r="V679" s="51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94"/>
      <c r="AH679" s="94"/>
      <c r="AI679" s="94"/>
      <c r="AJ679" s="94"/>
    </row>
    <row r="680" spans="1:36" ht="15">
      <c r="A680" s="73" t="s">
        <v>166</v>
      </c>
      <c r="B680" s="96">
        <v>32780.36107461673</v>
      </c>
      <c r="C680" s="96">
        <v>32498.895582558525</v>
      </c>
      <c r="D680" s="96">
        <v>325503.63583861216</v>
      </c>
      <c r="E680" s="96">
        <v>338324.60546116595</v>
      </c>
      <c r="F680" s="34">
        <f t="shared" si="58"/>
        <v>9.929836803739903</v>
      </c>
      <c r="G680" s="34">
        <f t="shared" si="59"/>
        <v>10.410341625354729</v>
      </c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72">
        <f t="shared" si="57"/>
        <v>325503.63583861216</v>
      </c>
      <c r="U680" s="72">
        <f t="shared" si="62"/>
        <v>338324.60546116595</v>
      </c>
      <c r="V680" s="51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94"/>
      <c r="AH680" s="94"/>
      <c r="AI680" s="94"/>
      <c r="AJ680" s="94"/>
    </row>
    <row r="681" spans="1:36" ht="15">
      <c r="A681" s="73" t="s">
        <v>341</v>
      </c>
      <c r="B681" s="10">
        <v>233800</v>
      </c>
      <c r="C681" s="10">
        <v>236000</v>
      </c>
      <c r="D681" s="10">
        <v>5873100</v>
      </c>
      <c r="E681" s="10">
        <v>6188600</v>
      </c>
      <c r="F681" s="34">
        <f t="shared" si="58"/>
        <v>25.120188195038494</v>
      </c>
      <c r="G681" s="34">
        <f t="shared" si="59"/>
        <v>26.222881355932202</v>
      </c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72">
        <f t="shared" si="57"/>
        <v>5873100</v>
      </c>
      <c r="U681" s="72">
        <f t="shared" si="62"/>
        <v>6188600</v>
      </c>
      <c r="V681" s="51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94"/>
      <c r="AH681" s="94"/>
      <c r="AI681" s="94"/>
      <c r="AJ681" s="94"/>
    </row>
    <row r="682" spans="1:36" ht="15">
      <c r="A682" s="73" t="s">
        <v>167</v>
      </c>
      <c r="B682" s="96">
        <v>48000.66685871521</v>
      </c>
      <c r="C682" s="96">
        <v>47894.94526859933</v>
      </c>
      <c r="D682" s="96">
        <v>748164.1102698108</v>
      </c>
      <c r="E682" s="96">
        <v>770377.4178845781</v>
      </c>
      <c r="F682" s="34">
        <f t="shared" si="58"/>
        <v>15.58653575526255</v>
      </c>
      <c r="G682" s="34">
        <f t="shared" si="59"/>
        <v>16.08473323362684</v>
      </c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72">
        <f t="shared" si="57"/>
        <v>748164.1102698108</v>
      </c>
      <c r="U682" s="72">
        <f t="shared" si="62"/>
        <v>770377.4178845781</v>
      </c>
      <c r="V682" s="51"/>
      <c r="W682" s="52"/>
      <c r="X682" s="52"/>
      <c r="Y682" s="52"/>
      <c r="Z682" s="52"/>
      <c r="AA682" s="52"/>
      <c r="AB682" s="52"/>
      <c r="AC682" s="52"/>
      <c r="AD682" s="52"/>
      <c r="AE682" s="52"/>
      <c r="AF682" s="52"/>
      <c r="AG682" s="94"/>
      <c r="AH682" s="94"/>
      <c r="AI682" s="94"/>
      <c r="AJ682" s="94"/>
    </row>
    <row r="683" spans="1:36" ht="15">
      <c r="A683" s="73" t="s">
        <v>302</v>
      </c>
      <c r="B683" s="96">
        <v>15444.874046697774</v>
      </c>
      <c r="C683" s="96">
        <v>20797.77266526363</v>
      </c>
      <c r="D683" s="96">
        <v>233241.23934109177</v>
      </c>
      <c r="E683" s="96">
        <v>322332.24222886836</v>
      </c>
      <c r="F683" s="34">
        <f t="shared" si="58"/>
        <v>15.101530684930411</v>
      </c>
      <c r="G683" s="34">
        <f t="shared" si="59"/>
        <v>15.498402036446267</v>
      </c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72">
        <f t="shared" si="57"/>
        <v>233241.23934109177</v>
      </c>
      <c r="U683" s="72">
        <f t="shared" si="62"/>
        <v>322332.24222886836</v>
      </c>
      <c r="V683" s="51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94"/>
      <c r="AH683" s="94"/>
      <c r="AI683" s="94"/>
      <c r="AJ683" s="94"/>
    </row>
    <row r="684" spans="1:36" ht="15">
      <c r="A684" s="73" t="s">
        <v>168</v>
      </c>
      <c r="B684" s="96">
        <v>8208.547105999998</v>
      </c>
      <c r="C684" s="96">
        <v>8190.14975</v>
      </c>
      <c r="D684" s="96">
        <v>46611.68591397786</v>
      </c>
      <c r="E684" s="96">
        <v>50833.467773686745</v>
      </c>
      <c r="F684" s="34">
        <f t="shared" si="58"/>
        <v>5.6784331395146985</v>
      </c>
      <c r="G684" s="34">
        <f t="shared" si="59"/>
        <v>6.206659136322477</v>
      </c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72">
        <f t="shared" si="57"/>
        <v>46611.68591397786</v>
      </c>
      <c r="U684" s="72">
        <f t="shared" si="62"/>
        <v>50833.467773686745</v>
      </c>
      <c r="V684" s="51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94"/>
      <c r="AH684" s="94"/>
      <c r="AI684" s="94"/>
      <c r="AJ684" s="94"/>
    </row>
    <row r="685" spans="1:36" ht="15">
      <c r="A685" s="73" t="s">
        <v>169</v>
      </c>
      <c r="B685" s="96">
        <v>2839.19195246</v>
      </c>
      <c r="C685" s="96">
        <v>3408.7415743799993</v>
      </c>
      <c r="D685" s="96">
        <v>71509.91758179251</v>
      </c>
      <c r="E685" s="96">
        <v>86970.44098104455</v>
      </c>
      <c r="F685" s="34">
        <f t="shared" si="58"/>
        <v>25.186714663597577</v>
      </c>
      <c r="G685" s="34">
        <f t="shared" si="59"/>
        <v>25.513943806920363</v>
      </c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72">
        <f t="shared" si="57"/>
        <v>71509.91758179251</v>
      </c>
      <c r="U685" s="72">
        <f t="shared" si="62"/>
        <v>86970.44098104455</v>
      </c>
      <c r="V685" s="51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94"/>
      <c r="AH685" s="94"/>
      <c r="AI685" s="94"/>
      <c r="AJ685" s="94"/>
    </row>
    <row r="686" spans="1:36" ht="15">
      <c r="A686" s="73" t="s">
        <v>170</v>
      </c>
      <c r="B686" s="96">
        <v>2993.667701691527</v>
      </c>
      <c r="C686" s="96">
        <v>4301.032312042846</v>
      </c>
      <c r="D686" s="96">
        <v>41828.111547136796</v>
      </c>
      <c r="E686" s="96">
        <v>46411.923343427625</v>
      </c>
      <c r="F686" s="34">
        <f t="shared" si="58"/>
        <v>13.972195886504855</v>
      </c>
      <c r="G686" s="34">
        <f t="shared" si="59"/>
        <v>10.790879950721301</v>
      </c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72">
        <f t="shared" si="57"/>
        <v>41828.111547136796</v>
      </c>
      <c r="U686" s="72">
        <f t="shared" si="62"/>
        <v>46411.923343427625</v>
      </c>
      <c r="V686" s="51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94"/>
      <c r="AH686" s="94"/>
      <c r="AI686" s="94"/>
      <c r="AJ686" s="94"/>
    </row>
    <row r="687" spans="1:36" ht="15">
      <c r="A687" s="73" t="s">
        <v>503</v>
      </c>
      <c r="B687" s="10">
        <v>2024</v>
      </c>
      <c r="C687" s="10">
        <v>2016</v>
      </c>
      <c r="D687" s="10">
        <v>43516</v>
      </c>
      <c r="E687" s="10">
        <v>50400</v>
      </c>
      <c r="F687" s="34">
        <f t="shared" si="58"/>
        <v>21.5</v>
      </c>
      <c r="G687" s="34">
        <f t="shared" si="59"/>
        <v>25</v>
      </c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72">
        <f t="shared" si="57"/>
        <v>43516</v>
      </c>
      <c r="U687" s="72">
        <f t="shared" si="62"/>
        <v>50400</v>
      </c>
      <c r="V687" s="51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94"/>
      <c r="AH687" s="94"/>
      <c r="AI687" s="94"/>
      <c r="AJ687" s="94"/>
    </row>
    <row r="688" spans="1:36" ht="15">
      <c r="A688" s="73" t="s">
        <v>171</v>
      </c>
      <c r="B688" s="96">
        <v>22892.943322146562</v>
      </c>
      <c r="C688" s="96">
        <v>25967.883692889594</v>
      </c>
      <c r="D688" s="96">
        <v>301165.97694953094</v>
      </c>
      <c r="E688" s="96">
        <v>200751.017836387</v>
      </c>
      <c r="F688" s="34">
        <f t="shared" si="58"/>
        <v>13.15540656837183</v>
      </c>
      <c r="G688" s="34">
        <f t="shared" si="59"/>
        <v>7.730742335824452</v>
      </c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72">
        <f t="shared" si="57"/>
        <v>301165.97694953094</v>
      </c>
      <c r="U688" s="72">
        <f t="shared" si="62"/>
        <v>200751.017836387</v>
      </c>
      <c r="V688" s="51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94"/>
      <c r="AH688" s="94"/>
      <c r="AI688" s="94"/>
      <c r="AJ688" s="94"/>
    </row>
    <row r="689" spans="1:36" ht="15">
      <c r="A689" s="73" t="s">
        <v>172</v>
      </c>
      <c r="B689" s="96">
        <v>5341.4430098118</v>
      </c>
      <c r="C689" s="96">
        <v>6480.9721559911995</v>
      </c>
      <c r="D689" s="96">
        <v>60882.299420056224</v>
      </c>
      <c r="E689" s="96">
        <v>82736.25836220966</v>
      </c>
      <c r="F689" s="34">
        <f t="shared" si="58"/>
        <v>11.398099597472134</v>
      </c>
      <c r="G689" s="34">
        <f t="shared" si="59"/>
        <v>12.76602589408224</v>
      </c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72">
        <f t="shared" si="57"/>
        <v>60882.299420056224</v>
      </c>
      <c r="U689" s="72">
        <f t="shared" si="62"/>
        <v>82736.25836220966</v>
      </c>
      <c r="V689" s="51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94"/>
      <c r="AH689" s="94"/>
      <c r="AI689" s="94"/>
      <c r="AJ689" s="94"/>
    </row>
    <row r="690" spans="1:36" ht="15">
      <c r="A690" s="73" t="s">
        <v>173</v>
      </c>
      <c r="B690" s="96">
        <v>4544.3957651646</v>
      </c>
      <c r="C690" s="96">
        <v>4530.746831132399</v>
      </c>
      <c r="D690" s="96">
        <v>37266.865799440886</v>
      </c>
      <c r="E690" s="96">
        <v>39357.3339704426</v>
      </c>
      <c r="F690" s="34">
        <f t="shared" si="58"/>
        <v>8.200620660091445</v>
      </c>
      <c r="G690" s="34">
        <f t="shared" si="59"/>
        <v>8.686721072120855</v>
      </c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72">
        <f t="shared" si="57"/>
        <v>37266.865799440886</v>
      </c>
      <c r="U690" s="72">
        <f t="shared" si="62"/>
        <v>39357.3339704426</v>
      </c>
      <c r="V690" s="51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94"/>
      <c r="AH690" s="94"/>
      <c r="AI690" s="94"/>
      <c r="AJ690" s="94"/>
    </row>
    <row r="691" spans="1:36" ht="14.25">
      <c r="A691" s="73" t="s">
        <v>77</v>
      </c>
      <c r="B691" s="10">
        <v>7250</v>
      </c>
      <c r="C691" s="10">
        <v>7250</v>
      </c>
      <c r="D691" s="10">
        <v>52600</v>
      </c>
      <c r="E691" s="10">
        <v>52600</v>
      </c>
      <c r="F691" s="34">
        <f t="shared" si="58"/>
        <v>7.255172413793104</v>
      </c>
      <c r="G691" s="34">
        <f t="shared" si="59"/>
        <v>7.255172413793104</v>
      </c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72">
        <f t="shared" si="57"/>
        <v>52600</v>
      </c>
      <c r="U691" s="72">
        <f t="shared" si="62"/>
        <v>52600</v>
      </c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94"/>
      <c r="AH691" s="94"/>
      <c r="AI691" s="94"/>
      <c r="AJ691" s="94"/>
    </row>
    <row r="692" spans="1:36" ht="15">
      <c r="A692" s="73" t="s">
        <v>915</v>
      </c>
      <c r="B692" s="10">
        <v>7462</v>
      </c>
      <c r="C692" s="10">
        <v>7500</v>
      </c>
      <c r="D692" s="10">
        <v>23004</v>
      </c>
      <c r="E692" s="10">
        <v>23500</v>
      </c>
      <c r="F692" s="34">
        <f t="shared" si="58"/>
        <v>3.0828196194049853</v>
      </c>
      <c r="G692" s="34">
        <f t="shared" si="59"/>
        <v>3.1333333333333333</v>
      </c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72">
        <f t="shared" si="57"/>
        <v>23004</v>
      </c>
      <c r="U692" s="72">
        <f t="shared" si="62"/>
        <v>23500</v>
      </c>
      <c r="V692" s="51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94"/>
      <c r="AH692" s="94"/>
      <c r="AI692" s="94"/>
      <c r="AJ692" s="94"/>
    </row>
    <row r="693" spans="1:36" ht="15">
      <c r="A693" s="73" t="s">
        <v>129</v>
      </c>
      <c r="B693" s="10">
        <v>18900</v>
      </c>
      <c r="C693" s="10">
        <v>19000</v>
      </c>
      <c r="D693" s="10">
        <v>255600</v>
      </c>
      <c r="E693" s="10">
        <v>260000</v>
      </c>
      <c r="F693" s="34">
        <f t="shared" si="58"/>
        <v>13.523809523809524</v>
      </c>
      <c r="G693" s="34">
        <f t="shared" si="59"/>
        <v>13.68421052631579</v>
      </c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72">
        <f t="shared" si="57"/>
        <v>255600</v>
      </c>
      <c r="U693" s="72">
        <f t="shared" si="62"/>
        <v>260000</v>
      </c>
      <c r="V693" s="51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94"/>
      <c r="AH693" s="94"/>
      <c r="AI693" s="94"/>
      <c r="AJ693" s="94"/>
    </row>
    <row r="694" spans="1:36" ht="15">
      <c r="A694" s="73" t="s">
        <v>303</v>
      </c>
      <c r="B694" s="96">
        <v>16983.885467481003</v>
      </c>
      <c r="C694" s="96">
        <v>16990.644587343002</v>
      </c>
      <c r="D694" s="96">
        <v>205817.1535033029</v>
      </c>
      <c r="E694" s="96">
        <v>209142.93165885477</v>
      </c>
      <c r="F694" s="34">
        <f t="shared" si="58"/>
        <v>12.118378559333811</v>
      </c>
      <c r="G694" s="34">
        <f t="shared" si="59"/>
        <v>12.30929942555879</v>
      </c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72">
        <f t="shared" si="57"/>
        <v>205817.1535033029</v>
      </c>
      <c r="U694" s="72">
        <f t="shared" si="62"/>
        <v>209142.93165885477</v>
      </c>
      <c r="V694" s="51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94"/>
      <c r="AH694" s="94"/>
      <c r="AI694" s="94"/>
      <c r="AJ694" s="94"/>
    </row>
    <row r="695" spans="1:36" ht="15">
      <c r="A695" s="73" t="s">
        <v>174</v>
      </c>
      <c r="B695" s="96">
        <v>54112.67817100277</v>
      </c>
      <c r="C695" s="96">
        <v>49778.454836879144</v>
      </c>
      <c r="D695" s="96">
        <v>163983.70528156677</v>
      </c>
      <c r="E695" s="96">
        <v>181570.32570578047</v>
      </c>
      <c r="F695" s="34">
        <f t="shared" si="58"/>
        <v>3.0304119260805744</v>
      </c>
      <c r="G695" s="34">
        <f t="shared" si="59"/>
        <v>3.647568537448078</v>
      </c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72">
        <f t="shared" si="57"/>
        <v>163983.70528156677</v>
      </c>
      <c r="U695" s="72">
        <f t="shared" si="62"/>
        <v>181570.32570578047</v>
      </c>
      <c r="V695" s="51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94"/>
      <c r="AH695" s="94"/>
      <c r="AI695" s="94"/>
      <c r="AJ695" s="94"/>
    </row>
    <row r="696" spans="1:36" ht="15">
      <c r="A696" s="73" t="s">
        <v>332</v>
      </c>
      <c r="B696" s="10">
        <v>500912</v>
      </c>
      <c r="C696" s="10">
        <v>500966</v>
      </c>
      <c r="D696" s="10">
        <v>190752</v>
      </c>
      <c r="E696" s="10">
        <v>206320</v>
      </c>
      <c r="F696" s="34">
        <f t="shared" si="58"/>
        <v>0.3808094036477465</v>
      </c>
      <c r="G696" s="34">
        <f t="shared" si="59"/>
        <v>0.41184431677998107</v>
      </c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72">
        <f t="shared" si="57"/>
        <v>190752</v>
      </c>
      <c r="U696" s="72">
        <f t="shared" si="62"/>
        <v>206320</v>
      </c>
      <c r="V696" s="51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94"/>
      <c r="AH696" s="94"/>
      <c r="AI696" s="94"/>
      <c r="AJ696" s="94"/>
    </row>
    <row r="697" spans="1:36" ht="15">
      <c r="A697" s="73" t="s">
        <v>175</v>
      </c>
      <c r="B697" s="96">
        <v>49830.485316162776</v>
      </c>
      <c r="C697" s="96">
        <v>50480.748559064195</v>
      </c>
      <c r="D697" s="96">
        <v>214626.49600764565</v>
      </c>
      <c r="E697" s="96">
        <v>245462.53594364302</v>
      </c>
      <c r="F697" s="34">
        <f t="shared" si="58"/>
        <v>4.307132363770706</v>
      </c>
      <c r="G697" s="34">
        <f t="shared" si="59"/>
        <v>4.862497941298225</v>
      </c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72">
        <f t="shared" si="57"/>
        <v>214626.49600764565</v>
      </c>
      <c r="U697" s="72">
        <f t="shared" si="62"/>
        <v>245462.53594364302</v>
      </c>
      <c r="V697" s="51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94"/>
      <c r="AH697" s="94"/>
      <c r="AI697" s="94"/>
      <c r="AJ697" s="94"/>
    </row>
    <row r="698" spans="1:36" ht="15">
      <c r="A698" s="73" t="s">
        <v>878</v>
      </c>
      <c r="B698" s="10">
        <v>48876</v>
      </c>
      <c r="C698" s="10">
        <v>48876</v>
      </c>
      <c r="D698" s="10">
        <v>1308873</v>
      </c>
      <c r="E698" s="10">
        <v>1308873</v>
      </c>
      <c r="F698" s="34">
        <f t="shared" si="58"/>
        <v>26.779462312791555</v>
      </c>
      <c r="G698" s="34">
        <f t="shared" si="59"/>
        <v>26.779462312791555</v>
      </c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72">
        <f t="shared" si="57"/>
        <v>1308873</v>
      </c>
      <c r="U698" s="72">
        <f t="shared" si="62"/>
        <v>1308873</v>
      </c>
      <c r="V698" s="51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94"/>
      <c r="AH698" s="94"/>
      <c r="AI698" s="94"/>
      <c r="AJ698" s="94"/>
    </row>
    <row r="699" spans="1:36" ht="15">
      <c r="A699" s="73" t="s">
        <v>176</v>
      </c>
      <c r="B699" s="96">
        <v>1510.76866794341</v>
      </c>
      <c r="C699" s="96">
        <v>1500.8520185715724</v>
      </c>
      <c r="D699" s="96">
        <v>19113.798613447598</v>
      </c>
      <c r="E699" s="96">
        <v>19762.656962381527</v>
      </c>
      <c r="F699" s="34">
        <f t="shared" si="58"/>
        <v>12.651704406517092</v>
      </c>
      <c r="G699" s="34">
        <f t="shared" si="59"/>
        <v>13.167625267406793</v>
      </c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72">
        <f t="shared" si="57"/>
        <v>19113.798613447598</v>
      </c>
      <c r="U699" s="72">
        <f t="shared" si="62"/>
        <v>19762.656962381527</v>
      </c>
      <c r="V699" s="51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94"/>
      <c r="AH699" s="94"/>
      <c r="AI699" s="94"/>
      <c r="AJ699" s="94"/>
    </row>
    <row r="700" spans="1:36" ht="15">
      <c r="A700" s="73" t="s">
        <v>177</v>
      </c>
      <c r="B700" s="96">
        <v>12945.64801378325</v>
      </c>
      <c r="C700" s="96">
        <v>13134.81611464651</v>
      </c>
      <c r="D700" s="96">
        <v>218015.27750912108</v>
      </c>
      <c r="E700" s="96">
        <v>226435.46800807538</v>
      </c>
      <c r="F700" s="34">
        <f t="shared" si="58"/>
        <v>16.84081610105573</v>
      </c>
      <c r="G700" s="34">
        <f t="shared" si="59"/>
        <v>17.239332932539444</v>
      </c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72">
        <f t="shared" si="57"/>
        <v>218015.27750912108</v>
      </c>
      <c r="U700" s="72">
        <f t="shared" si="62"/>
        <v>226435.46800807538</v>
      </c>
      <c r="V700" s="51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94"/>
      <c r="AH700" s="94"/>
      <c r="AI700" s="94"/>
      <c r="AJ700" s="94"/>
    </row>
    <row r="701" spans="1:36" ht="15">
      <c r="A701" s="73" t="s">
        <v>572</v>
      </c>
      <c r="B701" s="10">
        <v>5040</v>
      </c>
      <c r="C701" s="10">
        <v>5040</v>
      </c>
      <c r="D701" s="10">
        <v>7440</v>
      </c>
      <c r="E701" s="10"/>
      <c r="F701" s="34">
        <f t="shared" si="58"/>
        <v>1.4761904761904763</v>
      </c>
      <c r="G701" s="34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72">
        <f t="shared" si="57"/>
        <v>7440</v>
      </c>
      <c r="U701" s="72"/>
      <c r="V701" s="51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94"/>
      <c r="AH701" s="94"/>
      <c r="AI701" s="94"/>
      <c r="AJ701" s="94"/>
    </row>
    <row r="702" spans="1:36" ht="15">
      <c r="A702" s="73" t="s">
        <v>178</v>
      </c>
      <c r="B702" s="96">
        <v>16998.041613704863</v>
      </c>
      <c r="C702" s="96">
        <v>16333.67196614904</v>
      </c>
      <c r="D702" s="96">
        <v>63420.315814296264</v>
      </c>
      <c r="E702" s="96">
        <v>69318.43538975203</v>
      </c>
      <c r="F702" s="34">
        <f t="shared" si="58"/>
        <v>3.731036625017021</v>
      </c>
      <c r="G702" s="34">
        <f t="shared" si="59"/>
        <v>4.24389785306158</v>
      </c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72">
        <f t="shared" si="57"/>
        <v>63420.315814296264</v>
      </c>
      <c r="U702" s="72">
        <f aca="true" t="shared" si="63" ref="U702:U733">SUM(K702,Q702,E702)</f>
        <v>69318.43538975203</v>
      </c>
      <c r="V702" s="51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94"/>
      <c r="AH702" s="94"/>
      <c r="AI702" s="94"/>
      <c r="AJ702" s="94"/>
    </row>
    <row r="703" spans="1:36" ht="15">
      <c r="A703" s="73" t="s">
        <v>179</v>
      </c>
      <c r="B703" s="96">
        <v>29297.403491305813</v>
      </c>
      <c r="C703" s="96">
        <v>29414.386291766103</v>
      </c>
      <c r="D703" s="96">
        <v>155419.32448335437</v>
      </c>
      <c r="E703" s="96">
        <v>169890.3441467718</v>
      </c>
      <c r="F703" s="34">
        <f t="shared" si="58"/>
        <v>5.30488391332959</v>
      </c>
      <c r="G703" s="34">
        <f t="shared" si="59"/>
        <v>5.775756885137827</v>
      </c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72">
        <f aca="true" t="shared" si="64" ref="T703:T766">SUM(J703,P703,D703)</f>
        <v>155419.32448335437</v>
      </c>
      <c r="U703" s="72">
        <f t="shared" si="63"/>
        <v>169890.3441467718</v>
      </c>
      <c r="V703" s="51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94"/>
      <c r="AH703" s="94"/>
      <c r="AI703" s="94"/>
      <c r="AJ703" s="94"/>
    </row>
    <row r="704" spans="1:36" ht="15">
      <c r="A704" s="73" t="s">
        <v>180</v>
      </c>
      <c r="B704" s="96">
        <v>429.5055143937824</v>
      </c>
      <c r="C704" s="96">
        <v>734.7678418525311</v>
      </c>
      <c r="D704" s="96">
        <v>5391.866159094295</v>
      </c>
      <c r="E704" s="96">
        <v>9572.807948610807</v>
      </c>
      <c r="F704" s="34">
        <f t="shared" si="58"/>
        <v>12.553659914482227</v>
      </c>
      <c r="G704" s="34">
        <f t="shared" si="59"/>
        <v>13.0283436527045</v>
      </c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72">
        <f t="shared" si="64"/>
        <v>5391.866159094295</v>
      </c>
      <c r="U704" s="72">
        <f t="shared" si="63"/>
        <v>9572.807948610807</v>
      </c>
      <c r="V704" s="51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94"/>
      <c r="AH704" s="94"/>
      <c r="AI704" s="94"/>
      <c r="AJ704" s="94"/>
    </row>
    <row r="705" spans="1:36" ht="15">
      <c r="A705" s="73" t="s">
        <v>304</v>
      </c>
      <c r="B705" s="96">
        <v>16520.3692499749</v>
      </c>
      <c r="C705" s="96">
        <v>16484.697656277283</v>
      </c>
      <c r="D705" s="96">
        <v>162657.57787899987</v>
      </c>
      <c r="E705" s="96">
        <v>170490.60995840444</v>
      </c>
      <c r="F705" s="34">
        <f t="shared" si="58"/>
        <v>9.845880283774347</v>
      </c>
      <c r="G705" s="34">
        <f t="shared" si="59"/>
        <v>10.342355893526658</v>
      </c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72">
        <f t="shared" si="64"/>
        <v>162657.57787899987</v>
      </c>
      <c r="U705" s="72">
        <f t="shared" si="63"/>
        <v>170490.60995840444</v>
      </c>
      <c r="V705" s="51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94"/>
      <c r="AH705" s="94"/>
      <c r="AI705" s="94"/>
      <c r="AJ705" s="94"/>
    </row>
    <row r="706" spans="1:36" ht="15">
      <c r="A706" s="73" t="s">
        <v>181</v>
      </c>
      <c r="B706" s="96">
        <v>51099.41599674221</v>
      </c>
      <c r="C706" s="96">
        <v>51036.205131910436</v>
      </c>
      <c r="D706" s="96">
        <v>298178.87658907863</v>
      </c>
      <c r="E706" s="96">
        <v>318809.96972669935</v>
      </c>
      <c r="F706" s="34">
        <f t="shared" si="58"/>
        <v>5.835269753534732</v>
      </c>
      <c r="G706" s="34">
        <f t="shared" si="59"/>
        <v>6.246741286948922</v>
      </c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72">
        <f t="shared" si="64"/>
        <v>298178.87658907863</v>
      </c>
      <c r="U706" s="72">
        <f t="shared" si="63"/>
        <v>318809.96972669935</v>
      </c>
      <c r="V706" s="51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94"/>
      <c r="AH706" s="94"/>
      <c r="AI706" s="94"/>
      <c r="AJ706" s="94"/>
    </row>
    <row r="707" spans="1:36" ht="15">
      <c r="A707" s="73" t="s">
        <v>505</v>
      </c>
      <c r="B707" s="22">
        <v>174000</v>
      </c>
      <c r="C707" s="22">
        <v>174000</v>
      </c>
      <c r="D707" s="22">
        <v>2800000</v>
      </c>
      <c r="E707" s="22">
        <v>2800000</v>
      </c>
      <c r="F707" s="34">
        <f t="shared" si="58"/>
        <v>16.091954022988507</v>
      </c>
      <c r="G707" s="34">
        <f t="shared" si="59"/>
        <v>16.091954022988507</v>
      </c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72">
        <f t="shared" si="64"/>
        <v>2800000</v>
      </c>
      <c r="U707" s="72">
        <f t="shared" si="63"/>
        <v>2800000</v>
      </c>
      <c r="V707" s="51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94"/>
      <c r="AH707" s="94"/>
      <c r="AI707" s="94"/>
      <c r="AJ707" s="94"/>
    </row>
    <row r="708" spans="1:36" ht="15">
      <c r="A708" s="73" t="s">
        <v>344</v>
      </c>
      <c r="B708" s="10">
        <v>19966</v>
      </c>
      <c r="C708" s="10">
        <v>19966</v>
      </c>
      <c r="D708" s="10">
        <v>75552</v>
      </c>
      <c r="E708" s="10">
        <v>75552</v>
      </c>
      <c r="F708" s="34">
        <f t="shared" si="58"/>
        <v>3.7840328558549534</v>
      </c>
      <c r="G708" s="34">
        <f t="shared" si="59"/>
        <v>3.7840328558549534</v>
      </c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72">
        <f t="shared" si="64"/>
        <v>75552</v>
      </c>
      <c r="U708" s="72">
        <f t="shared" si="63"/>
        <v>75552</v>
      </c>
      <c r="V708" s="51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94"/>
      <c r="AH708" s="94"/>
      <c r="AI708" s="94"/>
      <c r="AJ708" s="94"/>
    </row>
    <row r="709" spans="1:36" ht="15">
      <c r="A709" s="73" t="s">
        <v>182</v>
      </c>
      <c r="B709" s="96">
        <v>66286.42763207346</v>
      </c>
      <c r="C709" s="96">
        <v>66203.57030287839</v>
      </c>
      <c r="D709" s="96">
        <v>370099.5874157439</v>
      </c>
      <c r="E709" s="96">
        <v>406127.4060724394</v>
      </c>
      <c r="F709" s="34">
        <f t="shared" si="58"/>
        <v>5.583338861916084</v>
      </c>
      <c r="G709" s="34">
        <f t="shared" si="59"/>
        <v>6.1345242290472335</v>
      </c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72">
        <f t="shared" si="64"/>
        <v>370099.5874157439</v>
      </c>
      <c r="U709" s="72">
        <f t="shared" si="63"/>
        <v>406127.4060724394</v>
      </c>
      <c r="V709" s="51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94"/>
      <c r="AH709" s="94"/>
      <c r="AI709" s="94"/>
      <c r="AJ709" s="94"/>
    </row>
    <row r="710" spans="1:36" ht="15">
      <c r="A710" s="73" t="s">
        <v>183</v>
      </c>
      <c r="B710" s="96">
        <v>6139.396584717717</v>
      </c>
      <c r="C710" s="96">
        <v>6069.013646685689</v>
      </c>
      <c r="D710" s="96">
        <v>85043.4462870159</v>
      </c>
      <c r="E710" s="96">
        <v>87957.53358733818</v>
      </c>
      <c r="F710" s="34">
        <f t="shared" si="58"/>
        <v>13.852085479981437</v>
      </c>
      <c r="G710" s="34">
        <f t="shared" si="59"/>
        <v>14.492887758684168</v>
      </c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72">
        <f t="shared" si="64"/>
        <v>85043.4462870159</v>
      </c>
      <c r="U710" s="72">
        <f t="shared" si="63"/>
        <v>87957.53358733818</v>
      </c>
      <c r="V710" s="51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94"/>
      <c r="AH710" s="94"/>
      <c r="AI710" s="94"/>
      <c r="AJ710" s="94"/>
    </row>
    <row r="711" spans="1:36" ht="14.25">
      <c r="A711" s="73" t="s">
        <v>814</v>
      </c>
      <c r="B711" s="95"/>
      <c r="C711" s="95"/>
      <c r="D711" s="95"/>
      <c r="E711" s="95"/>
      <c r="F711" s="34"/>
      <c r="G711" s="34"/>
      <c r="H711" s="95">
        <v>4400</v>
      </c>
      <c r="I711" s="95">
        <v>4400</v>
      </c>
      <c r="J711" s="95">
        <v>322200</v>
      </c>
      <c r="K711" s="95">
        <v>322200</v>
      </c>
      <c r="L711" s="10">
        <f>J711/H711</f>
        <v>73.22727272727273</v>
      </c>
      <c r="M711" s="10">
        <f>K711/I711</f>
        <v>73.22727272727273</v>
      </c>
      <c r="N711" s="95"/>
      <c r="O711" s="95"/>
      <c r="P711" s="95"/>
      <c r="Q711" s="95"/>
      <c r="R711" s="95"/>
      <c r="S711" s="95"/>
      <c r="T711" s="72">
        <f t="shared" si="64"/>
        <v>322200</v>
      </c>
      <c r="U711" s="72">
        <f t="shared" si="63"/>
        <v>322200</v>
      </c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94"/>
      <c r="AH711" s="94"/>
      <c r="AI711" s="94"/>
      <c r="AJ711" s="94"/>
    </row>
    <row r="712" spans="1:36" ht="15">
      <c r="A712" s="73" t="s">
        <v>729</v>
      </c>
      <c r="B712" s="10">
        <v>1574</v>
      </c>
      <c r="C712" s="10">
        <v>1574</v>
      </c>
      <c r="D712" s="10">
        <v>437766</v>
      </c>
      <c r="E712" s="10">
        <v>437766</v>
      </c>
      <c r="F712" s="34">
        <f t="shared" si="58"/>
        <v>278.1232528589581</v>
      </c>
      <c r="G712" s="34">
        <f t="shared" si="59"/>
        <v>278.1232528589581</v>
      </c>
      <c r="H712" s="10"/>
      <c r="I712" s="10"/>
      <c r="J712" s="10"/>
      <c r="K712" s="10"/>
      <c r="L712" s="73"/>
      <c r="M712" s="10"/>
      <c r="N712" s="10"/>
      <c r="O712" s="10"/>
      <c r="P712" s="10"/>
      <c r="Q712" s="10"/>
      <c r="R712" s="10"/>
      <c r="S712" s="10"/>
      <c r="T712" s="72">
        <f t="shared" si="64"/>
        <v>437766</v>
      </c>
      <c r="U712" s="72">
        <f t="shared" si="63"/>
        <v>437766</v>
      </c>
      <c r="V712" s="51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94"/>
      <c r="AH712" s="94"/>
      <c r="AI712" s="94"/>
      <c r="AJ712" s="94"/>
    </row>
    <row r="713" spans="1:36" ht="28.5">
      <c r="A713" s="73" t="s">
        <v>548</v>
      </c>
      <c r="B713" s="21">
        <v>1574</v>
      </c>
      <c r="C713" s="21">
        <v>1574</v>
      </c>
      <c r="D713" s="21">
        <v>437766</v>
      </c>
      <c r="E713" s="21">
        <v>437766</v>
      </c>
      <c r="F713" s="34">
        <f t="shared" si="58"/>
        <v>278.1232528589581</v>
      </c>
      <c r="G713" s="34">
        <f t="shared" si="59"/>
        <v>278.1232528589581</v>
      </c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72">
        <f t="shared" si="64"/>
        <v>437766</v>
      </c>
      <c r="U713" s="72">
        <f t="shared" si="63"/>
        <v>437766</v>
      </c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  <c r="AG713" s="94"/>
      <c r="AH713" s="94"/>
      <c r="AI713" s="94"/>
      <c r="AJ713" s="94"/>
    </row>
    <row r="714" spans="1:36" ht="15">
      <c r="A714" s="73" t="s">
        <v>720</v>
      </c>
      <c r="B714" s="10">
        <v>11520</v>
      </c>
      <c r="C714" s="10"/>
      <c r="D714" s="10">
        <v>153000</v>
      </c>
      <c r="E714" s="10">
        <v>168000</v>
      </c>
      <c r="F714" s="34">
        <f t="shared" si="58"/>
        <v>13.28125</v>
      </c>
      <c r="G714" s="34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72">
        <f t="shared" si="64"/>
        <v>153000</v>
      </c>
      <c r="U714" s="72">
        <f t="shared" si="63"/>
        <v>168000</v>
      </c>
      <c r="V714" s="51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94"/>
      <c r="AH714" s="94"/>
      <c r="AI714" s="94"/>
      <c r="AJ714" s="94"/>
    </row>
    <row r="715" spans="1:36" ht="16.5" customHeight="1">
      <c r="A715" s="73" t="s">
        <v>376</v>
      </c>
      <c r="B715" s="10">
        <v>13110</v>
      </c>
      <c r="C715" s="10">
        <v>30150</v>
      </c>
      <c r="D715" s="10">
        <v>443774</v>
      </c>
      <c r="E715" s="10">
        <v>1022000</v>
      </c>
      <c r="F715" s="34">
        <f t="shared" si="58"/>
        <v>33.850038138825326</v>
      </c>
      <c r="G715" s="34">
        <f t="shared" si="59"/>
        <v>33.89718076285241</v>
      </c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72">
        <f t="shared" si="64"/>
        <v>443774</v>
      </c>
      <c r="U715" s="72">
        <f t="shared" si="63"/>
        <v>1022000</v>
      </c>
      <c r="V715" s="51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94"/>
      <c r="AH715" s="94"/>
      <c r="AI715" s="94"/>
      <c r="AJ715" s="94"/>
    </row>
    <row r="716" spans="1:36" ht="16.5" customHeight="1">
      <c r="A716" s="73" t="s">
        <v>184</v>
      </c>
      <c r="B716" s="96">
        <v>18993.347846930992</v>
      </c>
      <c r="C716" s="96">
        <v>19562.310479568707</v>
      </c>
      <c r="D716" s="96">
        <v>231062.4599436838</v>
      </c>
      <c r="E716" s="96">
        <v>246556.87981029903</v>
      </c>
      <c r="F716" s="34">
        <f aca="true" t="shared" si="65" ref="F716:F780">D716/B716</f>
        <v>12.165441385364804</v>
      </c>
      <c r="G716" s="34">
        <f aca="true" t="shared" si="66" ref="G716:G780">E716/C716</f>
        <v>12.603668675426059</v>
      </c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72">
        <f t="shared" si="64"/>
        <v>231062.4599436838</v>
      </c>
      <c r="U716" s="72">
        <f t="shared" si="63"/>
        <v>246556.87981029903</v>
      </c>
      <c r="V716" s="51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94"/>
      <c r="AH716" s="94"/>
      <c r="AI716" s="94"/>
      <c r="AJ716" s="94"/>
    </row>
    <row r="717" spans="1:36" ht="15">
      <c r="A717" s="73" t="s">
        <v>602</v>
      </c>
      <c r="B717" s="10">
        <v>130353</v>
      </c>
      <c r="C717" s="10">
        <v>125029</v>
      </c>
      <c r="D717" s="10">
        <v>455305</v>
      </c>
      <c r="E717" s="10">
        <v>480000</v>
      </c>
      <c r="F717" s="34">
        <f t="shared" si="65"/>
        <v>3.4928616909468904</v>
      </c>
      <c r="G717" s="34">
        <f t="shared" si="66"/>
        <v>3.8391093266362204</v>
      </c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72">
        <f t="shared" si="64"/>
        <v>455305</v>
      </c>
      <c r="U717" s="72">
        <f t="shared" si="63"/>
        <v>480000</v>
      </c>
      <c r="V717" s="51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94"/>
      <c r="AH717" s="94"/>
      <c r="AI717" s="94"/>
      <c r="AJ717" s="94"/>
    </row>
    <row r="718" spans="1:36" ht="15">
      <c r="A718" s="73" t="s">
        <v>305</v>
      </c>
      <c r="B718" s="96">
        <v>446811.69058911764</v>
      </c>
      <c r="C718" s="96">
        <v>474699.04759645474</v>
      </c>
      <c r="D718" s="96">
        <v>1822596.8544425284</v>
      </c>
      <c r="E718" s="96">
        <v>2137419.5784269907</v>
      </c>
      <c r="F718" s="34">
        <f t="shared" si="65"/>
        <v>4.079116309690664</v>
      </c>
      <c r="G718" s="34">
        <f t="shared" si="66"/>
        <v>4.502683519693992</v>
      </c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72">
        <f t="shared" si="64"/>
        <v>1822596.8544425284</v>
      </c>
      <c r="U718" s="72">
        <f t="shared" si="63"/>
        <v>2137419.5784269907</v>
      </c>
      <c r="V718" s="51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94"/>
      <c r="AH718" s="94"/>
      <c r="AI718" s="94"/>
      <c r="AJ718" s="94"/>
    </row>
    <row r="719" spans="1:36" ht="15">
      <c r="A719" s="73" t="s">
        <v>185</v>
      </c>
      <c r="B719" s="96">
        <v>164235.51243269135</v>
      </c>
      <c r="C719" s="96">
        <v>163869.00332379242</v>
      </c>
      <c r="D719" s="96">
        <v>2113494.7719252533</v>
      </c>
      <c r="E719" s="96">
        <v>2515330.412627927</v>
      </c>
      <c r="F719" s="34">
        <f t="shared" si="65"/>
        <v>12.868683152746438</v>
      </c>
      <c r="G719" s="34">
        <f t="shared" si="66"/>
        <v>15.349641247636256</v>
      </c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72">
        <f t="shared" si="64"/>
        <v>2113494.7719252533</v>
      </c>
      <c r="U719" s="72">
        <f t="shared" si="63"/>
        <v>2515330.412627927</v>
      </c>
      <c r="V719" s="51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94"/>
      <c r="AH719" s="94"/>
      <c r="AI719" s="94"/>
      <c r="AJ719" s="94"/>
    </row>
    <row r="720" spans="1:36" ht="15">
      <c r="A720" s="73" t="s">
        <v>186</v>
      </c>
      <c r="B720" s="96">
        <v>9637.394346826199</v>
      </c>
      <c r="C720" s="96">
        <v>6460.402152912227</v>
      </c>
      <c r="D720" s="96">
        <v>112786.00324469444</v>
      </c>
      <c r="E720" s="96">
        <v>115998.93136331157</v>
      </c>
      <c r="F720" s="34">
        <f t="shared" si="65"/>
        <v>11.702956129613737</v>
      </c>
      <c r="G720" s="34">
        <f t="shared" si="66"/>
        <v>17.955373151348084</v>
      </c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72">
        <f t="shared" si="64"/>
        <v>112786.00324469444</v>
      </c>
      <c r="U720" s="72">
        <f t="shared" si="63"/>
        <v>115998.93136331157</v>
      </c>
      <c r="V720" s="51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94"/>
      <c r="AH720" s="94"/>
      <c r="AI720" s="94"/>
      <c r="AJ720" s="94"/>
    </row>
    <row r="721" spans="1:36" ht="15">
      <c r="A721" s="73" t="s">
        <v>691</v>
      </c>
      <c r="B721" s="10">
        <v>1072</v>
      </c>
      <c r="C721" s="10">
        <v>1072</v>
      </c>
      <c r="D721" s="10">
        <v>10184</v>
      </c>
      <c r="E721" s="10">
        <v>10184</v>
      </c>
      <c r="F721" s="34">
        <f t="shared" si="65"/>
        <v>9.5</v>
      </c>
      <c r="G721" s="34">
        <f t="shared" si="66"/>
        <v>9.5</v>
      </c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72">
        <f t="shared" si="64"/>
        <v>10184</v>
      </c>
      <c r="U721" s="72">
        <f t="shared" si="63"/>
        <v>10184</v>
      </c>
      <c r="V721" s="51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94"/>
      <c r="AH721" s="94"/>
      <c r="AI721" s="94"/>
      <c r="AJ721" s="94"/>
    </row>
    <row r="722" spans="1:36" ht="15">
      <c r="A722" s="73" t="s">
        <v>187</v>
      </c>
      <c r="B722" s="96">
        <v>18694.27076264002</v>
      </c>
      <c r="C722" s="96">
        <v>18544.522250241313</v>
      </c>
      <c r="D722" s="96">
        <v>238013.19323793624</v>
      </c>
      <c r="E722" s="96">
        <v>244887.21340707334</v>
      </c>
      <c r="F722" s="34">
        <f t="shared" si="65"/>
        <v>12.731878994370778</v>
      </c>
      <c r="G722" s="34">
        <f t="shared" si="66"/>
        <v>13.205366528322763</v>
      </c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72">
        <f t="shared" si="64"/>
        <v>238013.19323793624</v>
      </c>
      <c r="U722" s="72">
        <f t="shared" si="63"/>
        <v>244887.21340707334</v>
      </c>
      <c r="V722" s="51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94"/>
      <c r="AH722" s="94"/>
      <c r="AI722" s="94"/>
      <c r="AJ722" s="94"/>
    </row>
    <row r="723" spans="1:36" ht="15">
      <c r="A723" s="73" t="s">
        <v>188</v>
      </c>
      <c r="B723" s="96">
        <v>2017.917303983451</v>
      </c>
      <c r="C723" s="96">
        <v>2009.0952034821664</v>
      </c>
      <c r="D723" s="96">
        <v>24446.49036789775</v>
      </c>
      <c r="E723" s="96">
        <v>25272.392429047126</v>
      </c>
      <c r="F723" s="34">
        <f t="shared" si="65"/>
        <v>12.114713680109379</v>
      </c>
      <c r="G723" s="34">
        <f t="shared" si="66"/>
        <v>12.578991968745424</v>
      </c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72">
        <f t="shared" si="64"/>
        <v>24446.49036789775</v>
      </c>
      <c r="U723" s="72">
        <f t="shared" si="63"/>
        <v>25272.392429047126</v>
      </c>
      <c r="V723" s="51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94"/>
      <c r="AH723" s="94"/>
      <c r="AI723" s="94"/>
      <c r="AJ723" s="94"/>
    </row>
    <row r="724" spans="1:36" ht="15">
      <c r="A724" s="73" t="s">
        <v>189</v>
      </c>
      <c r="B724" s="96">
        <v>17126.95637902596</v>
      </c>
      <c r="C724" s="96">
        <v>17951.79176855026</v>
      </c>
      <c r="D724" s="96">
        <v>105471.00019715152</v>
      </c>
      <c r="E724" s="96">
        <v>122847.62210084575</v>
      </c>
      <c r="F724" s="34">
        <f t="shared" si="65"/>
        <v>6.15818700433625</v>
      </c>
      <c r="G724" s="34">
        <f t="shared" si="66"/>
        <v>6.843195580959359</v>
      </c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72">
        <f t="shared" si="64"/>
        <v>105471.00019715152</v>
      </c>
      <c r="U724" s="72">
        <f t="shared" si="63"/>
        <v>122847.62210084575</v>
      </c>
      <c r="V724" s="51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94"/>
      <c r="AH724" s="94"/>
      <c r="AI724" s="94"/>
      <c r="AJ724" s="94"/>
    </row>
    <row r="725" spans="1:36" ht="15">
      <c r="A725" s="73" t="s">
        <v>15</v>
      </c>
      <c r="B725" s="10">
        <v>5000</v>
      </c>
      <c r="C725" s="10">
        <v>5000</v>
      </c>
      <c r="D725" s="10">
        <v>100000</v>
      </c>
      <c r="E725" s="10">
        <v>120000</v>
      </c>
      <c r="F725" s="34">
        <f t="shared" si="65"/>
        <v>20</v>
      </c>
      <c r="G725" s="34">
        <f t="shared" si="66"/>
        <v>24</v>
      </c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72">
        <f t="shared" si="64"/>
        <v>100000</v>
      </c>
      <c r="U725" s="72">
        <f t="shared" si="63"/>
        <v>120000</v>
      </c>
      <c r="V725" s="51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94"/>
      <c r="AH725" s="94"/>
      <c r="AI725" s="94"/>
      <c r="AJ725" s="94"/>
    </row>
    <row r="726" spans="1:36" ht="15">
      <c r="A726" s="73" t="s">
        <v>190</v>
      </c>
      <c r="B726" s="96">
        <v>3001.066405562306</v>
      </c>
      <c r="C726" s="96">
        <v>3342.5132805234753</v>
      </c>
      <c r="D726" s="96">
        <v>53145.75118220333</v>
      </c>
      <c r="E726" s="96">
        <v>60547.221933361034</v>
      </c>
      <c r="F726" s="34">
        <f t="shared" si="65"/>
        <v>17.708955417881022</v>
      </c>
      <c r="G726" s="34">
        <f t="shared" si="66"/>
        <v>18.114280139487928</v>
      </c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72">
        <f t="shared" si="64"/>
        <v>53145.75118220333</v>
      </c>
      <c r="U726" s="72">
        <f t="shared" si="63"/>
        <v>60547.221933361034</v>
      </c>
      <c r="V726" s="51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94"/>
      <c r="AH726" s="94"/>
      <c r="AI726" s="94"/>
      <c r="AJ726" s="94"/>
    </row>
    <row r="727" spans="1:36" ht="15">
      <c r="A727" s="73" t="s">
        <v>191</v>
      </c>
      <c r="B727" s="96">
        <v>38042.70379755504</v>
      </c>
      <c r="C727" s="96">
        <v>38038.00285330585</v>
      </c>
      <c r="D727" s="96">
        <v>389670.25923622574</v>
      </c>
      <c r="E727" s="96">
        <v>409534.0891667098</v>
      </c>
      <c r="F727" s="34">
        <f t="shared" si="65"/>
        <v>10.242969619348386</v>
      </c>
      <c r="G727" s="34">
        <f t="shared" si="66"/>
        <v>10.766445618769323</v>
      </c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72">
        <f t="shared" si="64"/>
        <v>389670.25923622574</v>
      </c>
      <c r="U727" s="72">
        <f t="shared" si="63"/>
        <v>409534.0891667098</v>
      </c>
      <c r="V727" s="51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94"/>
      <c r="AH727" s="94"/>
      <c r="AI727" s="94"/>
      <c r="AJ727" s="94"/>
    </row>
    <row r="728" spans="1:36" ht="15">
      <c r="A728" s="73" t="s">
        <v>32</v>
      </c>
      <c r="B728" s="10">
        <v>8538</v>
      </c>
      <c r="C728" s="10">
        <v>8500</v>
      </c>
      <c r="D728" s="10">
        <v>70376</v>
      </c>
      <c r="E728" s="10">
        <v>70012</v>
      </c>
      <c r="F728" s="34">
        <f t="shared" si="65"/>
        <v>8.242679784492855</v>
      </c>
      <c r="G728" s="34">
        <f t="shared" si="66"/>
        <v>8.236705882352942</v>
      </c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72">
        <f t="shared" si="64"/>
        <v>70376</v>
      </c>
      <c r="U728" s="72">
        <f t="shared" si="63"/>
        <v>70012</v>
      </c>
      <c r="V728" s="51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94"/>
      <c r="AH728" s="94"/>
      <c r="AI728" s="94"/>
      <c r="AJ728" s="94"/>
    </row>
    <row r="729" spans="1:36" ht="15">
      <c r="A729" s="73" t="s">
        <v>192</v>
      </c>
      <c r="B729" s="96">
        <v>11447.892633596019</v>
      </c>
      <c r="C729" s="96">
        <v>7674.06495519691</v>
      </c>
      <c r="D729" s="96">
        <v>133974.18526750247</v>
      </c>
      <c r="E729" s="96">
        <v>137790.69985824384</v>
      </c>
      <c r="F729" s="34">
        <f t="shared" si="65"/>
        <v>11.702956129613737</v>
      </c>
      <c r="G729" s="34">
        <f t="shared" si="66"/>
        <v>17.955373151348084</v>
      </c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72">
        <f t="shared" si="64"/>
        <v>133974.18526750247</v>
      </c>
      <c r="U729" s="72">
        <f t="shared" si="63"/>
        <v>137790.69985824384</v>
      </c>
      <c r="V729" s="51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94"/>
      <c r="AH729" s="94"/>
      <c r="AI729" s="94"/>
      <c r="AJ729" s="94"/>
    </row>
    <row r="730" spans="1:36" ht="15">
      <c r="A730" s="73" t="s">
        <v>524</v>
      </c>
      <c r="B730" s="10">
        <v>138332</v>
      </c>
      <c r="C730" s="10">
        <v>138272</v>
      </c>
      <c r="D730" s="10">
        <v>2208016</v>
      </c>
      <c r="E730" s="10">
        <v>2237910</v>
      </c>
      <c r="F730" s="34">
        <f t="shared" si="65"/>
        <v>15.961715293641385</v>
      </c>
      <c r="G730" s="34">
        <f t="shared" si="66"/>
        <v>16.184838579032633</v>
      </c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72">
        <f t="shared" si="64"/>
        <v>2208016</v>
      </c>
      <c r="U730" s="72">
        <f t="shared" si="63"/>
        <v>2237910</v>
      </c>
      <c r="V730" s="51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94"/>
      <c r="AH730" s="94"/>
      <c r="AI730" s="94"/>
      <c r="AJ730" s="94"/>
    </row>
    <row r="731" spans="1:36" ht="15">
      <c r="A731" s="73" t="s">
        <v>493</v>
      </c>
      <c r="B731" s="10">
        <v>506</v>
      </c>
      <c r="C731" s="10">
        <v>506</v>
      </c>
      <c r="D731" s="10">
        <v>16084</v>
      </c>
      <c r="E731" s="10">
        <v>16500</v>
      </c>
      <c r="F731" s="34">
        <f t="shared" si="65"/>
        <v>31.786561264822133</v>
      </c>
      <c r="G731" s="34">
        <f t="shared" si="66"/>
        <v>32.608695652173914</v>
      </c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72">
        <f t="shared" si="64"/>
        <v>16084</v>
      </c>
      <c r="U731" s="72">
        <f t="shared" si="63"/>
        <v>16500</v>
      </c>
      <c r="V731" s="51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94"/>
      <c r="AH731" s="94"/>
      <c r="AI731" s="94"/>
      <c r="AJ731" s="94"/>
    </row>
    <row r="732" spans="1:36" ht="15">
      <c r="A732" s="73" t="s">
        <v>472</v>
      </c>
      <c r="B732" s="10">
        <v>8568</v>
      </c>
      <c r="C732" s="10">
        <v>8568</v>
      </c>
      <c r="D732" s="10">
        <v>22548</v>
      </c>
      <c r="E732" s="10">
        <v>22548</v>
      </c>
      <c r="F732" s="34">
        <f t="shared" si="65"/>
        <v>2.6316526610644257</v>
      </c>
      <c r="G732" s="34">
        <f t="shared" si="66"/>
        <v>2.6316526610644257</v>
      </c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72">
        <f t="shared" si="64"/>
        <v>22548</v>
      </c>
      <c r="U732" s="72">
        <f t="shared" si="63"/>
        <v>22548</v>
      </c>
      <c r="V732" s="51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94"/>
      <c r="AH732" s="94"/>
      <c r="AI732" s="94"/>
      <c r="AJ732" s="94"/>
    </row>
    <row r="733" spans="1:36" ht="15">
      <c r="A733" s="73" t="s">
        <v>791</v>
      </c>
      <c r="B733" s="21">
        <v>665</v>
      </c>
      <c r="C733" s="21">
        <v>665</v>
      </c>
      <c r="D733" s="21">
        <v>19953</v>
      </c>
      <c r="E733" s="21">
        <v>19953</v>
      </c>
      <c r="F733" s="34">
        <f t="shared" si="65"/>
        <v>30.004511278195487</v>
      </c>
      <c r="G733" s="34">
        <f t="shared" si="66"/>
        <v>30.004511278195487</v>
      </c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72">
        <f t="shared" si="64"/>
        <v>19953</v>
      </c>
      <c r="U733" s="72">
        <f t="shared" si="63"/>
        <v>19953</v>
      </c>
      <c r="V733" s="51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  <c r="AG733" s="94"/>
      <c r="AH733" s="94"/>
      <c r="AI733" s="94"/>
      <c r="AJ733" s="94"/>
    </row>
    <row r="734" spans="1:36" ht="15">
      <c r="A734" s="73" t="s">
        <v>306</v>
      </c>
      <c r="B734" s="96">
        <v>34473.311710245</v>
      </c>
      <c r="C734" s="96">
        <v>34439.33957145</v>
      </c>
      <c r="D734" s="96">
        <v>184979.91397783253</v>
      </c>
      <c r="E734" s="96">
        <v>204089.8902435271</v>
      </c>
      <c r="F734" s="34">
        <f t="shared" si="65"/>
        <v>5.365887546071154</v>
      </c>
      <c r="G734" s="34">
        <f t="shared" si="66"/>
        <v>5.926068640779522</v>
      </c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72">
        <f t="shared" si="64"/>
        <v>184979.91397783253</v>
      </c>
      <c r="U734" s="72">
        <f aca="true" t="shared" si="67" ref="U734:U758">SUM(K734,Q734,E734)</f>
        <v>204089.8902435271</v>
      </c>
      <c r="V734" s="51"/>
      <c r="W734" s="51"/>
      <c r="X734" s="51"/>
      <c r="Y734" s="51"/>
      <c r="Z734" s="51"/>
      <c r="AA734" s="51"/>
      <c r="AB734" s="51"/>
      <c r="AC734" s="51"/>
      <c r="AD734" s="51"/>
      <c r="AE734" s="51"/>
      <c r="AF734" s="51"/>
      <c r="AG734" s="94"/>
      <c r="AH734" s="94"/>
      <c r="AI734" s="94"/>
      <c r="AJ734" s="94"/>
    </row>
    <row r="735" spans="1:36" ht="15">
      <c r="A735" s="73" t="s">
        <v>193</v>
      </c>
      <c r="B735" s="96">
        <v>26652.70734021301</v>
      </c>
      <c r="C735" s="96">
        <v>27051.263833219276</v>
      </c>
      <c r="D735" s="96">
        <v>299314.2514449629</v>
      </c>
      <c r="E735" s="96">
        <v>316613.095035299</v>
      </c>
      <c r="F735" s="34">
        <f t="shared" si="65"/>
        <v>11.230163135936447</v>
      </c>
      <c r="G735" s="34">
        <f t="shared" si="66"/>
        <v>11.704188646686974</v>
      </c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72">
        <f t="shared" si="64"/>
        <v>299314.2514449629</v>
      </c>
      <c r="U735" s="72">
        <f t="shared" si="67"/>
        <v>316613.095035299</v>
      </c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  <c r="AG735" s="94"/>
      <c r="AH735" s="94"/>
      <c r="AI735" s="94"/>
      <c r="AJ735" s="94"/>
    </row>
    <row r="736" spans="1:36" ht="15">
      <c r="A736" s="73" t="s">
        <v>509</v>
      </c>
      <c r="B736" s="49">
        <v>3851</v>
      </c>
      <c r="C736" s="49">
        <v>4567</v>
      </c>
      <c r="D736" s="49">
        <v>87106</v>
      </c>
      <c r="E736" s="49">
        <v>99401</v>
      </c>
      <c r="F736" s="34">
        <f t="shared" si="65"/>
        <v>22.619059984419632</v>
      </c>
      <c r="G736" s="34">
        <f t="shared" si="66"/>
        <v>21.76505364571929</v>
      </c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72">
        <f t="shared" si="64"/>
        <v>87106</v>
      </c>
      <c r="U736" s="72">
        <f t="shared" si="67"/>
        <v>99401</v>
      </c>
      <c r="V736" s="51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94"/>
      <c r="AH736" s="94"/>
      <c r="AI736" s="94"/>
      <c r="AJ736" s="94"/>
    </row>
    <row r="737" spans="1:36" ht="15">
      <c r="A737" s="73" t="s">
        <v>194</v>
      </c>
      <c r="B737" s="96">
        <v>12277.968023919073</v>
      </c>
      <c r="C737" s="96">
        <v>12669.448502442654</v>
      </c>
      <c r="D737" s="96">
        <v>157646.6583069746</v>
      </c>
      <c r="E737" s="96">
        <v>169861.01921863222</v>
      </c>
      <c r="F737" s="34">
        <f t="shared" si="65"/>
        <v>12.83980036434844</v>
      </c>
      <c r="G737" s="34">
        <f t="shared" si="66"/>
        <v>13.407136008002498</v>
      </c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72">
        <f t="shared" si="64"/>
        <v>157646.6583069746</v>
      </c>
      <c r="U737" s="72">
        <f t="shared" si="67"/>
        <v>169861.01921863222</v>
      </c>
      <c r="V737" s="51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94"/>
      <c r="AH737" s="94"/>
      <c r="AI737" s="94"/>
      <c r="AJ737" s="94"/>
    </row>
    <row r="738" spans="1:36" ht="15">
      <c r="A738" s="73" t="s">
        <v>195</v>
      </c>
      <c r="B738" s="96">
        <v>2276.9844833333336</v>
      </c>
      <c r="C738" s="96">
        <v>2728.645338000002</v>
      </c>
      <c r="D738" s="96">
        <v>4904.421349833356</v>
      </c>
      <c r="E738" s="96">
        <v>7508.6334831580025</v>
      </c>
      <c r="F738" s="34">
        <f t="shared" si="65"/>
        <v>2.1539107471886028</v>
      </c>
      <c r="G738" s="34">
        <f t="shared" si="66"/>
        <v>2.751780665149234</v>
      </c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72">
        <f t="shared" si="64"/>
        <v>4904.421349833356</v>
      </c>
      <c r="U738" s="72">
        <f t="shared" si="67"/>
        <v>7508.6334831580025</v>
      </c>
      <c r="V738" s="51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94"/>
      <c r="AH738" s="94"/>
      <c r="AI738" s="94"/>
      <c r="AJ738" s="94"/>
    </row>
    <row r="739" spans="1:36" ht="15">
      <c r="A739" s="73" t="s">
        <v>196</v>
      </c>
      <c r="B739" s="96">
        <v>41412.7071488265</v>
      </c>
      <c r="C739" s="96">
        <v>15553.152641609999</v>
      </c>
      <c r="D739" s="96">
        <v>151484.55925614526</v>
      </c>
      <c r="E739" s="96">
        <v>167314.15103069376</v>
      </c>
      <c r="F739" s="34">
        <f t="shared" si="65"/>
        <v>3.6579245764289</v>
      </c>
      <c r="G739" s="34">
        <f t="shared" si="66"/>
        <v>10.757571463876154</v>
      </c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72">
        <f t="shared" si="64"/>
        <v>151484.55925614526</v>
      </c>
      <c r="U739" s="72">
        <f t="shared" si="67"/>
        <v>167314.15103069376</v>
      </c>
      <c r="V739" s="51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94"/>
      <c r="AH739" s="94"/>
      <c r="AI739" s="94"/>
      <c r="AJ739" s="94"/>
    </row>
    <row r="740" spans="1:36" ht="15">
      <c r="A740" s="73" t="s">
        <v>197</v>
      </c>
      <c r="B740" s="96">
        <v>43204.71858572655</v>
      </c>
      <c r="C740" s="96">
        <v>43752.87133783321</v>
      </c>
      <c r="D740" s="96">
        <v>573422.9581583015</v>
      </c>
      <c r="E740" s="96">
        <v>604197.4127058022</v>
      </c>
      <c r="F740" s="34">
        <f t="shared" si="65"/>
        <v>13.272229907493069</v>
      </c>
      <c r="G740" s="34">
        <f t="shared" si="66"/>
        <v>13.809320262447583</v>
      </c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72">
        <f t="shared" si="64"/>
        <v>573422.9581583015</v>
      </c>
      <c r="U740" s="72">
        <f t="shared" si="67"/>
        <v>604197.4127058022</v>
      </c>
      <c r="V740" s="51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94"/>
      <c r="AH740" s="94"/>
      <c r="AI740" s="94"/>
      <c r="AJ740" s="94"/>
    </row>
    <row r="741" spans="1:36" ht="15">
      <c r="A741" s="73" t="s">
        <v>198</v>
      </c>
      <c r="B741" s="96">
        <v>28276.813433320356</v>
      </c>
      <c r="C741" s="96">
        <v>43974.84133599729</v>
      </c>
      <c r="D741" s="96">
        <v>299112.6552817471</v>
      </c>
      <c r="E741" s="96">
        <v>386194.1404605648</v>
      </c>
      <c r="F741" s="34">
        <f t="shared" si="65"/>
        <v>10.578018488083377</v>
      </c>
      <c r="G741" s="34">
        <f t="shared" si="66"/>
        <v>8.78216108865027</v>
      </c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72">
        <f t="shared" si="64"/>
        <v>299112.6552817471</v>
      </c>
      <c r="U741" s="72">
        <f t="shared" si="67"/>
        <v>386194.1404605648</v>
      </c>
      <c r="V741" s="51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94"/>
      <c r="AH741" s="94"/>
      <c r="AI741" s="94"/>
      <c r="AJ741" s="94"/>
    </row>
    <row r="742" spans="1:36" ht="15">
      <c r="A742" s="73" t="s">
        <v>564</v>
      </c>
      <c r="B742" s="96">
        <v>1096</v>
      </c>
      <c r="C742" s="96">
        <v>0</v>
      </c>
      <c r="D742" s="96">
        <v>21920</v>
      </c>
      <c r="E742" s="96">
        <v>0</v>
      </c>
      <c r="F742" s="34">
        <f t="shared" si="65"/>
        <v>20</v>
      </c>
      <c r="G742" s="34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72">
        <f t="shared" si="64"/>
        <v>21920</v>
      </c>
      <c r="U742" s="72">
        <f t="shared" si="67"/>
        <v>0</v>
      </c>
      <c r="V742" s="51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94"/>
      <c r="AH742" s="94"/>
      <c r="AI742" s="94"/>
      <c r="AJ742" s="94"/>
    </row>
    <row r="743" spans="1:36" ht="15">
      <c r="A743" s="73" t="s">
        <v>846</v>
      </c>
      <c r="B743" s="10">
        <v>12900</v>
      </c>
      <c r="C743" s="10">
        <v>13800</v>
      </c>
      <c r="D743" s="10">
        <v>400000</v>
      </c>
      <c r="E743" s="10">
        <v>445000</v>
      </c>
      <c r="F743" s="34">
        <f t="shared" si="65"/>
        <v>31.007751937984494</v>
      </c>
      <c r="G743" s="34">
        <f t="shared" si="66"/>
        <v>32.2463768115942</v>
      </c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72">
        <f t="shared" si="64"/>
        <v>400000</v>
      </c>
      <c r="U743" s="72">
        <f t="shared" si="67"/>
        <v>445000</v>
      </c>
      <c r="V743" s="51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94"/>
      <c r="AH743" s="94"/>
      <c r="AI743" s="94"/>
      <c r="AJ743" s="94"/>
    </row>
    <row r="744" spans="1:36" ht="15">
      <c r="A744" s="73" t="s">
        <v>59</v>
      </c>
      <c r="B744" s="10">
        <v>5000</v>
      </c>
      <c r="C744" s="10">
        <v>5000</v>
      </c>
      <c r="D744" s="10">
        <v>85000</v>
      </c>
      <c r="E744" s="10">
        <v>85000</v>
      </c>
      <c r="F744" s="34">
        <f t="shared" si="65"/>
        <v>17</v>
      </c>
      <c r="G744" s="34">
        <f t="shared" si="66"/>
        <v>17</v>
      </c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72">
        <f t="shared" si="64"/>
        <v>85000</v>
      </c>
      <c r="U744" s="72">
        <f t="shared" si="67"/>
        <v>85000</v>
      </c>
      <c r="V744" s="51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94"/>
      <c r="AH744" s="94"/>
      <c r="AI744" s="94"/>
      <c r="AJ744" s="94"/>
    </row>
    <row r="745" spans="1:36" ht="15">
      <c r="A745" s="73" t="s">
        <v>65</v>
      </c>
      <c r="B745" s="10">
        <v>21274</v>
      </c>
      <c r="C745" s="10">
        <v>21274</v>
      </c>
      <c r="D745" s="10">
        <v>30375</v>
      </c>
      <c r="E745" s="10">
        <v>30375</v>
      </c>
      <c r="F745" s="34">
        <f t="shared" si="65"/>
        <v>1.4277991915013633</v>
      </c>
      <c r="G745" s="34">
        <f t="shared" si="66"/>
        <v>1.4277991915013633</v>
      </c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72">
        <f t="shared" si="64"/>
        <v>30375</v>
      </c>
      <c r="U745" s="72">
        <f t="shared" si="67"/>
        <v>30375</v>
      </c>
      <c r="V745" s="51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94"/>
      <c r="AH745" s="94"/>
      <c r="AI745" s="94"/>
      <c r="AJ745" s="94"/>
    </row>
    <row r="746" spans="1:36" ht="14.25">
      <c r="A746" s="73" t="s">
        <v>431</v>
      </c>
      <c r="B746" s="10">
        <v>25194</v>
      </c>
      <c r="C746" s="10">
        <v>25194</v>
      </c>
      <c r="D746" s="10">
        <v>52682</v>
      </c>
      <c r="E746" s="10">
        <v>60000</v>
      </c>
      <c r="F746" s="34">
        <f t="shared" si="65"/>
        <v>2.0910534254187505</v>
      </c>
      <c r="G746" s="34">
        <f t="shared" si="66"/>
        <v>2.3815194093831864</v>
      </c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72">
        <f t="shared" si="64"/>
        <v>52682</v>
      </c>
      <c r="U746" s="72">
        <f t="shared" si="67"/>
        <v>60000</v>
      </c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94"/>
      <c r="AH746" s="94"/>
      <c r="AI746" s="94"/>
      <c r="AJ746" s="94"/>
    </row>
    <row r="747" spans="1:36" ht="14.25">
      <c r="A747" s="73" t="s">
        <v>199</v>
      </c>
      <c r="B747" s="96">
        <v>4068.297048201088</v>
      </c>
      <c r="C747" s="96">
        <v>4065.5078014402475</v>
      </c>
      <c r="D747" s="96">
        <v>36260.71215911013</v>
      </c>
      <c r="E747" s="96">
        <v>38403.75398244881</v>
      </c>
      <c r="F747" s="34">
        <f t="shared" si="65"/>
        <v>8.912995223675672</v>
      </c>
      <c r="G747" s="34">
        <f t="shared" si="66"/>
        <v>9.446237926008626</v>
      </c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72">
        <f t="shared" si="64"/>
        <v>36260.71215911013</v>
      </c>
      <c r="U747" s="72">
        <f t="shared" si="67"/>
        <v>38403.75398244881</v>
      </c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94"/>
      <c r="AH747" s="94"/>
      <c r="AI747" s="94"/>
      <c r="AJ747" s="94"/>
    </row>
    <row r="748" spans="1:36" ht="14.25">
      <c r="A748" s="73" t="s">
        <v>200</v>
      </c>
      <c r="B748" s="96">
        <v>44016.36412933805</v>
      </c>
      <c r="C748" s="96">
        <v>47892.226575766006</v>
      </c>
      <c r="D748" s="96">
        <v>404753.2968512119</v>
      </c>
      <c r="E748" s="96">
        <v>437633.84204278</v>
      </c>
      <c r="F748" s="34">
        <f t="shared" si="65"/>
        <v>9.1955186407919</v>
      </c>
      <c r="G748" s="34">
        <f t="shared" si="66"/>
        <v>9.137888825244712</v>
      </c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72">
        <f t="shared" si="64"/>
        <v>404753.2968512119</v>
      </c>
      <c r="U748" s="72">
        <f t="shared" si="67"/>
        <v>437633.84204278</v>
      </c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94"/>
      <c r="AH748" s="94"/>
      <c r="AI748" s="94"/>
      <c r="AJ748" s="94"/>
    </row>
    <row r="749" spans="1:36" ht="14.25">
      <c r="A749" s="73" t="s">
        <v>201</v>
      </c>
      <c r="B749" s="96">
        <v>50124.92123478401</v>
      </c>
      <c r="C749" s="96">
        <v>52034.45129570154</v>
      </c>
      <c r="D749" s="96">
        <v>427407.91574025626</v>
      </c>
      <c r="E749" s="96">
        <v>467060.4055552568</v>
      </c>
      <c r="F749" s="34">
        <f t="shared" si="65"/>
        <v>8.526854610669355</v>
      </c>
      <c r="G749" s="34">
        <f t="shared" si="66"/>
        <v>8.975984062963295</v>
      </c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72">
        <f t="shared" si="64"/>
        <v>427407.91574025626</v>
      </c>
      <c r="U749" s="72">
        <f t="shared" si="67"/>
        <v>467060.4055552568</v>
      </c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94"/>
      <c r="AH749" s="94"/>
      <c r="AI749" s="94"/>
      <c r="AJ749" s="94"/>
    </row>
    <row r="750" spans="1:36" ht="14.25">
      <c r="A750" s="73" t="s">
        <v>307</v>
      </c>
      <c r="B750" s="96">
        <v>1918.5427264086045</v>
      </c>
      <c r="C750" s="96">
        <v>1920.7969992161989</v>
      </c>
      <c r="D750" s="96">
        <v>15602.39643965671</v>
      </c>
      <c r="E750" s="96">
        <v>16711.59577525659</v>
      </c>
      <c r="F750" s="34">
        <f t="shared" si="65"/>
        <v>8.132420625764977</v>
      </c>
      <c r="G750" s="34">
        <f t="shared" si="66"/>
        <v>8.700344587208294</v>
      </c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72">
        <f t="shared" si="64"/>
        <v>15602.39643965671</v>
      </c>
      <c r="U750" s="72">
        <f t="shared" si="67"/>
        <v>16711.59577525659</v>
      </c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94"/>
      <c r="AH750" s="94"/>
      <c r="AI750" s="94"/>
      <c r="AJ750" s="94"/>
    </row>
    <row r="751" spans="1:36" ht="14.25">
      <c r="A751" s="73" t="s">
        <v>202</v>
      </c>
      <c r="B751" s="96">
        <v>49389.763880000006</v>
      </c>
      <c r="C751" s="96">
        <v>49269.03192000001</v>
      </c>
      <c r="D751" s="96">
        <v>278414.5926240003</v>
      </c>
      <c r="E751" s="96">
        <v>295263.6889746884</v>
      </c>
      <c r="F751" s="34">
        <f t="shared" si="65"/>
        <v>5.637090983071941</v>
      </c>
      <c r="G751" s="34">
        <f t="shared" si="66"/>
        <v>5.992885946168361</v>
      </c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72">
        <f t="shared" si="64"/>
        <v>278414.5926240003</v>
      </c>
      <c r="U751" s="72">
        <f t="shared" si="67"/>
        <v>295263.6889746884</v>
      </c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94"/>
      <c r="AH751" s="94"/>
      <c r="AI751" s="94"/>
      <c r="AJ751" s="94"/>
    </row>
    <row r="752" spans="1:36" ht="14.25">
      <c r="A752" s="73" t="s">
        <v>203</v>
      </c>
      <c r="B752" s="96">
        <v>82953.11331555551</v>
      </c>
      <c r="C752" s="96">
        <v>82007.94957902233</v>
      </c>
      <c r="D752" s="96">
        <v>467508.68611537875</v>
      </c>
      <c r="E752" s="96">
        <v>514442.11341534724</v>
      </c>
      <c r="F752" s="34">
        <f t="shared" si="65"/>
        <v>5.635818445257927</v>
      </c>
      <c r="G752" s="34">
        <f t="shared" si="66"/>
        <v>6.27307615976466</v>
      </c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72">
        <f t="shared" si="64"/>
        <v>467508.68611537875</v>
      </c>
      <c r="U752" s="72">
        <f t="shared" si="67"/>
        <v>514442.11341534724</v>
      </c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94"/>
      <c r="AH752" s="94"/>
      <c r="AI752" s="94"/>
      <c r="AJ752" s="94"/>
    </row>
    <row r="753" spans="1:36" ht="14.25">
      <c r="A753" s="73" t="s">
        <v>204</v>
      </c>
      <c r="B753" s="96">
        <v>27638.493133752927</v>
      </c>
      <c r="C753" s="96">
        <v>29942.676335809014</v>
      </c>
      <c r="D753" s="96">
        <v>320888.4598157734</v>
      </c>
      <c r="E753" s="96">
        <v>347814.8202304653</v>
      </c>
      <c r="F753" s="34">
        <f t="shared" si="65"/>
        <v>11.61020097090225</v>
      </c>
      <c r="G753" s="34">
        <f t="shared" si="66"/>
        <v>11.616023107944663</v>
      </c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72">
        <f t="shared" si="64"/>
        <v>320888.4598157734</v>
      </c>
      <c r="U753" s="72">
        <f t="shared" si="67"/>
        <v>347814.8202304653</v>
      </c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94"/>
      <c r="AH753" s="94"/>
      <c r="AI753" s="94"/>
      <c r="AJ753" s="94"/>
    </row>
    <row r="754" spans="1:36" ht="14.25">
      <c r="A754" s="73" t="s">
        <v>308</v>
      </c>
      <c r="B754" s="96">
        <v>18721.17438276898</v>
      </c>
      <c r="C754" s="96">
        <v>18700.82628510212</v>
      </c>
      <c r="D754" s="96">
        <v>153736.02933219273</v>
      </c>
      <c r="E754" s="96">
        <v>164057.92057644718</v>
      </c>
      <c r="F754" s="34">
        <f t="shared" si="65"/>
        <v>8.211879564227115</v>
      </c>
      <c r="G754" s="34">
        <f t="shared" si="66"/>
        <v>8.77276319641249</v>
      </c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72">
        <f t="shared" si="64"/>
        <v>153736.02933219273</v>
      </c>
      <c r="U754" s="72">
        <f t="shared" si="67"/>
        <v>164057.92057644718</v>
      </c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94"/>
      <c r="AH754" s="94"/>
      <c r="AI754" s="94"/>
      <c r="AJ754" s="94"/>
    </row>
    <row r="755" spans="1:36" ht="14.25">
      <c r="A755" s="73" t="s">
        <v>797</v>
      </c>
      <c r="B755" s="10">
        <v>3120</v>
      </c>
      <c r="C755" s="10">
        <v>3120</v>
      </c>
      <c r="D755" s="10">
        <v>76000</v>
      </c>
      <c r="E755" s="10">
        <v>76000</v>
      </c>
      <c r="F755" s="34">
        <f t="shared" si="65"/>
        <v>24.358974358974358</v>
      </c>
      <c r="G755" s="34">
        <f t="shared" si="66"/>
        <v>24.358974358974358</v>
      </c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72">
        <f t="shared" si="64"/>
        <v>76000</v>
      </c>
      <c r="U755" s="72">
        <f t="shared" si="67"/>
        <v>76000</v>
      </c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94"/>
      <c r="AH755" s="94"/>
      <c r="AI755" s="94"/>
      <c r="AJ755" s="94"/>
    </row>
    <row r="756" spans="1:36" ht="14.25">
      <c r="A756" s="73" t="s">
        <v>205</v>
      </c>
      <c r="B756" s="96">
        <v>4551.049197176226</v>
      </c>
      <c r="C756" s="96">
        <v>4536.038459358001</v>
      </c>
      <c r="D756" s="96">
        <v>65944.3194098734</v>
      </c>
      <c r="E756" s="96">
        <v>67705.99570731011</v>
      </c>
      <c r="F756" s="34">
        <f t="shared" si="65"/>
        <v>14.489915743119113</v>
      </c>
      <c r="G756" s="34">
        <f t="shared" si="66"/>
        <v>14.926239341650719</v>
      </c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72">
        <f t="shared" si="64"/>
        <v>65944.3194098734</v>
      </c>
      <c r="U756" s="72">
        <f t="shared" si="67"/>
        <v>67705.99570731011</v>
      </c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94"/>
      <c r="AH756" s="94"/>
      <c r="AI756" s="94"/>
      <c r="AJ756" s="94"/>
    </row>
    <row r="757" spans="1:36" ht="15">
      <c r="A757" s="73" t="s">
        <v>21</v>
      </c>
      <c r="B757" s="10">
        <v>21343</v>
      </c>
      <c r="C757" s="10">
        <v>21343</v>
      </c>
      <c r="D757" s="10">
        <v>441207</v>
      </c>
      <c r="E757" s="10">
        <v>441207</v>
      </c>
      <c r="F757" s="34">
        <f t="shared" si="65"/>
        <v>20.672211029377312</v>
      </c>
      <c r="G757" s="34">
        <f t="shared" si="66"/>
        <v>20.672211029377312</v>
      </c>
      <c r="H757" s="10">
        <v>1648</v>
      </c>
      <c r="I757" s="10">
        <v>1648</v>
      </c>
      <c r="J757" s="10">
        <v>40000</v>
      </c>
      <c r="K757" s="10">
        <v>44800</v>
      </c>
      <c r="L757" s="10">
        <f>J757/H757</f>
        <v>24.271844660194176</v>
      </c>
      <c r="M757" s="10">
        <f>K757/I757</f>
        <v>27.184466019417474</v>
      </c>
      <c r="N757" s="10"/>
      <c r="O757" s="10"/>
      <c r="P757" s="10"/>
      <c r="Q757" s="10"/>
      <c r="R757" s="10"/>
      <c r="S757" s="10"/>
      <c r="T757" s="72">
        <f t="shared" si="64"/>
        <v>481207</v>
      </c>
      <c r="U757" s="72">
        <f t="shared" si="67"/>
        <v>486007</v>
      </c>
      <c r="V757" s="51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94"/>
      <c r="AH757" s="94"/>
      <c r="AI757" s="94"/>
      <c r="AJ757" s="94"/>
    </row>
    <row r="758" spans="1:36" ht="15">
      <c r="A758" s="73" t="s">
        <v>206</v>
      </c>
      <c r="B758" s="96">
        <v>20337.248335969824</v>
      </c>
      <c r="C758" s="96">
        <v>20312.83740641852</v>
      </c>
      <c r="D758" s="96">
        <v>230687.7919004614</v>
      </c>
      <c r="E758" s="96">
        <v>241371.97152912457</v>
      </c>
      <c r="F758" s="34">
        <f t="shared" si="65"/>
        <v>11.343117224587923</v>
      </c>
      <c r="G758" s="34">
        <f t="shared" si="66"/>
        <v>11.88273044773425</v>
      </c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72">
        <f t="shared" si="64"/>
        <v>230687.7919004614</v>
      </c>
      <c r="U758" s="72">
        <f t="shared" si="67"/>
        <v>241371.97152912457</v>
      </c>
      <c r="V758" s="51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94"/>
      <c r="AH758" s="94"/>
      <c r="AI758" s="94"/>
      <c r="AJ758" s="94"/>
    </row>
    <row r="759" spans="1:36" ht="15">
      <c r="A759" s="73" t="s">
        <v>678</v>
      </c>
      <c r="B759" s="10">
        <v>1574</v>
      </c>
      <c r="C759" s="10">
        <v>1574</v>
      </c>
      <c r="D759" s="10">
        <v>28834</v>
      </c>
      <c r="E759" s="10"/>
      <c r="F759" s="34">
        <f t="shared" si="65"/>
        <v>18.318932655654383</v>
      </c>
      <c r="G759" s="34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72">
        <f t="shared" si="64"/>
        <v>28834</v>
      </c>
      <c r="U759" s="72"/>
      <c r="V759" s="51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94"/>
      <c r="AH759" s="94"/>
      <c r="AI759" s="94"/>
      <c r="AJ759" s="94"/>
    </row>
    <row r="760" spans="1:36" ht="15">
      <c r="A760" s="73" t="s">
        <v>207</v>
      </c>
      <c r="B760" s="96">
        <v>8983.125463834907</v>
      </c>
      <c r="C760" s="96">
        <v>8914.478909097581</v>
      </c>
      <c r="D760" s="96">
        <v>64731.18953587578</v>
      </c>
      <c r="E760" s="96">
        <v>68757.63159760257</v>
      </c>
      <c r="F760" s="34">
        <f t="shared" si="65"/>
        <v>7.205865018414421</v>
      </c>
      <c r="G760" s="34">
        <f t="shared" si="66"/>
        <v>7.713028691720013</v>
      </c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72">
        <f t="shared" si="64"/>
        <v>64731.18953587578</v>
      </c>
      <c r="U760" s="72">
        <f aca="true" t="shared" si="68" ref="U760:U768">SUM(K760,Q760,E760)</f>
        <v>68757.63159760257</v>
      </c>
      <c r="V760" s="51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94"/>
      <c r="AH760" s="94"/>
      <c r="AI760" s="94"/>
      <c r="AJ760" s="94"/>
    </row>
    <row r="761" spans="1:36" ht="14.25">
      <c r="A761" s="73" t="s">
        <v>813</v>
      </c>
      <c r="B761" s="95">
        <v>2417</v>
      </c>
      <c r="C761" s="95">
        <v>2417</v>
      </c>
      <c r="D761" s="95">
        <v>70000</v>
      </c>
      <c r="E761" s="95">
        <v>70000</v>
      </c>
      <c r="F761" s="34">
        <f t="shared" si="65"/>
        <v>28.961522548613985</v>
      </c>
      <c r="G761" s="34">
        <f t="shared" si="66"/>
        <v>28.961522548613985</v>
      </c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72">
        <f t="shared" si="64"/>
        <v>70000</v>
      </c>
      <c r="U761" s="72">
        <f t="shared" si="68"/>
        <v>70000</v>
      </c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94"/>
      <c r="AH761" s="94"/>
      <c r="AI761" s="94"/>
      <c r="AJ761" s="94"/>
    </row>
    <row r="762" spans="1:36" ht="28.5">
      <c r="A762" s="73" t="s">
        <v>417</v>
      </c>
      <c r="B762" s="10">
        <v>261135</v>
      </c>
      <c r="C762" s="10">
        <v>261135</v>
      </c>
      <c r="D762" s="10">
        <v>8346700</v>
      </c>
      <c r="E762" s="10">
        <v>8346700</v>
      </c>
      <c r="F762" s="34">
        <f t="shared" si="65"/>
        <v>31.96316081720183</v>
      </c>
      <c r="G762" s="34">
        <f t="shared" si="66"/>
        <v>31.96316081720183</v>
      </c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72">
        <f t="shared" si="64"/>
        <v>8346700</v>
      </c>
      <c r="U762" s="72">
        <f t="shared" si="68"/>
        <v>8346700</v>
      </c>
      <c r="V762" s="51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94"/>
      <c r="AH762" s="94"/>
      <c r="AI762" s="94"/>
      <c r="AJ762" s="94"/>
    </row>
    <row r="763" spans="1:36" ht="15">
      <c r="A763" s="73" t="s">
        <v>208</v>
      </c>
      <c r="B763" s="96">
        <v>6257.861695759166</v>
      </c>
      <c r="C763" s="96">
        <v>6250.5790420782505</v>
      </c>
      <c r="D763" s="96">
        <v>69630.44871862634</v>
      </c>
      <c r="E763" s="96">
        <v>72939.40385715371</v>
      </c>
      <c r="F763" s="34">
        <f t="shared" si="65"/>
        <v>11.126875617243758</v>
      </c>
      <c r="G763" s="34">
        <f t="shared" si="66"/>
        <v>11.669223501716113</v>
      </c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72">
        <f t="shared" si="64"/>
        <v>69630.44871862634</v>
      </c>
      <c r="U763" s="72">
        <f t="shared" si="68"/>
        <v>72939.40385715371</v>
      </c>
      <c r="V763" s="51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94"/>
      <c r="AH763" s="94"/>
      <c r="AI763" s="94"/>
      <c r="AJ763" s="94"/>
    </row>
    <row r="764" spans="1:36" ht="15">
      <c r="A764" s="73" t="s">
        <v>931</v>
      </c>
      <c r="B764" s="49">
        <v>14745</v>
      </c>
      <c r="C764" s="49">
        <v>14750</v>
      </c>
      <c r="D764" s="49">
        <v>167140</v>
      </c>
      <c r="E764" s="49">
        <v>180000</v>
      </c>
      <c r="F764" s="34">
        <f t="shared" si="65"/>
        <v>11.335367921329263</v>
      </c>
      <c r="G764" s="34">
        <f t="shared" si="66"/>
        <v>12.203389830508474</v>
      </c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72">
        <f t="shared" si="64"/>
        <v>167140</v>
      </c>
      <c r="U764" s="72">
        <f t="shared" si="68"/>
        <v>180000</v>
      </c>
      <c r="V764" s="51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94"/>
      <c r="AH764" s="94"/>
      <c r="AI764" s="94"/>
      <c r="AJ764" s="94"/>
    </row>
    <row r="765" spans="1:36" ht="15">
      <c r="A765" s="73" t="s">
        <v>209</v>
      </c>
      <c r="B765" s="96">
        <v>7456.952893001281</v>
      </c>
      <c r="C765" s="96">
        <v>7595.994353527118</v>
      </c>
      <c r="D765" s="96">
        <v>72659.16724684006</v>
      </c>
      <c r="E765" s="96">
        <v>77570.23089847268</v>
      </c>
      <c r="F765" s="34">
        <f t="shared" si="65"/>
        <v>9.743814704131266</v>
      </c>
      <c r="G765" s="34">
        <f t="shared" si="66"/>
        <v>10.211991648263112</v>
      </c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72">
        <f t="shared" si="64"/>
        <v>72659.16724684006</v>
      </c>
      <c r="U765" s="72">
        <f t="shared" si="68"/>
        <v>77570.23089847268</v>
      </c>
      <c r="V765" s="51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94"/>
      <c r="AH765" s="94"/>
      <c r="AI765" s="94"/>
      <c r="AJ765" s="94"/>
    </row>
    <row r="766" spans="1:36" ht="15">
      <c r="A766" s="73" t="s">
        <v>210</v>
      </c>
      <c r="B766" s="96">
        <v>4094.840762549163</v>
      </c>
      <c r="C766" s="96">
        <v>2802.6413368104736</v>
      </c>
      <c r="D766" s="96">
        <v>42422.647871304376</v>
      </c>
      <c r="E766" s="96">
        <v>21596.74346579305</v>
      </c>
      <c r="F766" s="34">
        <f t="shared" si="65"/>
        <v>10.360023827860642</v>
      </c>
      <c r="G766" s="34">
        <f t="shared" si="66"/>
        <v>7.705853468346782</v>
      </c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72">
        <f t="shared" si="64"/>
        <v>42422.647871304376</v>
      </c>
      <c r="U766" s="72">
        <f t="shared" si="68"/>
        <v>21596.74346579305</v>
      </c>
      <c r="V766" s="51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94"/>
      <c r="AH766" s="94"/>
      <c r="AI766" s="94"/>
      <c r="AJ766" s="94"/>
    </row>
    <row r="767" spans="1:36" ht="15">
      <c r="A767" s="73" t="s">
        <v>211</v>
      </c>
      <c r="B767" s="96">
        <v>3215.41918907754</v>
      </c>
      <c r="C767" s="96">
        <v>3202.7110857293324</v>
      </c>
      <c r="D767" s="96">
        <v>43911.8783634939</v>
      </c>
      <c r="E767" s="96">
        <v>45120.4659235946</v>
      </c>
      <c r="F767" s="34">
        <f t="shared" si="65"/>
        <v>13.656657431372617</v>
      </c>
      <c r="G767" s="34">
        <f t="shared" si="66"/>
        <v>14.088209868396422</v>
      </c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72">
        <f aca="true" t="shared" si="69" ref="T767:T830">SUM(J767,P767,D767)</f>
        <v>43911.8783634939</v>
      </c>
      <c r="U767" s="72">
        <f t="shared" si="68"/>
        <v>45120.4659235946</v>
      </c>
      <c r="V767" s="51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94"/>
      <c r="AH767" s="94"/>
      <c r="AI767" s="94"/>
      <c r="AJ767" s="94"/>
    </row>
    <row r="768" spans="1:36" ht="15">
      <c r="A768" s="73" t="s">
        <v>212</v>
      </c>
      <c r="B768" s="96">
        <v>30809.88694049157</v>
      </c>
      <c r="C768" s="96">
        <v>30703.179279126754</v>
      </c>
      <c r="D768" s="96">
        <v>114831.25657597606</v>
      </c>
      <c r="E768" s="96">
        <v>126655.75638602488</v>
      </c>
      <c r="F768" s="34">
        <f t="shared" si="65"/>
        <v>3.727091137911976</v>
      </c>
      <c r="G768" s="34">
        <f t="shared" si="66"/>
        <v>4.125167469941151</v>
      </c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72">
        <f t="shared" si="69"/>
        <v>114831.25657597606</v>
      </c>
      <c r="U768" s="72">
        <f t="shared" si="68"/>
        <v>126655.75638602488</v>
      </c>
      <c r="V768" s="51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94"/>
      <c r="AH768" s="94"/>
      <c r="AI768" s="94"/>
      <c r="AJ768" s="94"/>
    </row>
    <row r="769" spans="1:36" ht="15">
      <c r="A769" s="73" t="s">
        <v>659</v>
      </c>
      <c r="B769" s="10">
        <v>15138</v>
      </c>
      <c r="C769" s="10">
        <v>15138</v>
      </c>
      <c r="D769" s="10">
        <v>337099</v>
      </c>
      <c r="E769" s="10"/>
      <c r="F769" s="34">
        <f t="shared" si="65"/>
        <v>22.268397410490156</v>
      </c>
      <c r="G769" s="34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72">
        <f t="shared" si="69"/>
        <v>337099</v>
      </c>
      <c r="U769" s="72"/>
      <c r="V769" s="51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94"/>
      <c r="AH769" s="94"/>
      <c r="AI769" s="94"/>
      <c r="AJ769" s="94"/>
    </row>
    <row r="770" spans="1:36" ht="15">
      <c r="A770" s="73" t="s">
        <v>213</v>
      </c>
      <c r="B770" s="96">
        <v>57261.884588371904</v>
      </c>
      <c r="C770" s="96">
        <v>65133.69313612984</v>
      </c>
      <c r="D770" s="96">
        <v>480523.0986329553</v>
      </c>
      <c r="E770" s="96">
        <v>516295.2218534207</v>
      </c>
      <c r="F770" s="34">
        <f t="shared" si="65"/>
        <v>8.391674533368999</v>
      </c>
      <c r="G770" s="34">
        <f t="shared" si="66"/>
        <v>7.926699638762389</v>
      </c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72">
        <f t="shared" si="69"/>
        <v>480523.0986329553</v>
      </c>
      <c r="U770" s="72">
        <f aca="true" t="shared" si="70" ref="U770:U785">SUM(K770,Q770,E770)</f>
        <v>516295.2218534207</v>
      </c>
      <c r="V770" s="51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94"/>
      <c r="AH770" s="94"/>
      <c r="AI770" s="94"/>
      <c r="AJ770" s="94"/>
    </row>
    <row r="771" spans="1:36" ht="15">
      <c r="A771" s="73" t="s">
        <v>214</v>
      </c>
      <c r="B771" s="96">
        <v>4596.98093760939</v>
      </c>
      <c r="C771" s="96">
        <v>9550.410362563563</v>
      </c>
      <c r="D771" s="96">
        <v>75281.9682918692</v>
      </c>
      <c r="E771" s="96">
        <v>161406.4269609319</v>
      </c>
      <c r="F771" s="34">
        <f t="shared" si="65"/>
        <v>16.376393401147922</v>
      </c>
      <c r="G771" s="34">
        <f t="shared" si="66"/>
        <v>16.90047032885888</v>
      </c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72">
        <f t="shared" si="69"/>
        <v>75281.9682918692</v>
      </c>
      <c r="U771" s="72">
        <f t="shared" si="70"/>
        <v>161406.4269609319</v>
      </c>
      <c r="V771" s="51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94"/>
      <c r="AH771" s="94"/>
      <c r="AI771" s="94"/>
      <c r="AJ771" s="94"/>
    </row>
    <row r="772" spans="1:36" ht="15">
      <c r="A772" s="73" t="s">
        <v>615</v>
      </c>
      <c r="B772" s="10">
        <v>6048</v>
      </c>
      <c r="C772" s="10">
        <v>6048</v>
      </c>
      <c r="D772" s="10">
        <v>146000</v>
      </c>
      <c r="E772" s="10">
        <v>146000</v>
      </c>
      <c r="F772" s="34">
        <f t="shared" si="65"/>
        <v>24.14021164021164</v>
      </c>
      <c r="G772" s="34">
        <f t="shared" si="66"/>
        <v>24.14021164021164</v>
      </c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72">
        <f t="shared" si="69"/>
        <v>146000</v>
      </c>
      <c r="U772" s="72">
        <f t="shared" si="70"/>
        <v>146000</v>
      </c>
      <c r="V772" s="51"/>
      <c r="W772" s="52"/>
      <c r="X772" s="52"/>
      <c r="Y772" s="52"/>
      <c r="Z772" s="52"/>
      <c r="AA772" s="52"/>
      <c r="AB772" s="52"/>
      <c r="AC772" s="52"/>
      <c r="AD772" s="52"/>
      <c r="AE772" s="52"/>
      <c r="AF772" s="52"/>
      <c r="AG772" s="94"/>
      <c r="AH772" s="94"/>
      <c r="AI772" s="94"/>
      <c r="AJ772" s="94"/>
    </row>
    <row r="773" spans="1:36" ht="15">
      <c r="A773" s="73" t="s">
        <v>215</v>
      </c>
      <c r="B773" s="96">
        <v>5158.836392026003</v>
      </c>
      <c r="C773" s="96">
        <v>5148.4369245281505</v>
      </c>
      <c r="D773" s="96">
        <v>72508.04272198932</v>
      </c>
      <c r="E773" s="96">
        <v>74653.25128898464</v>
      </c>
      <c r="F773" s="34">
        <f t="shared" si="65"/>
        <v>14.055115768754515</v>
      </c>
      <c r="G773" s="34">
        <f t="shared" si="66"/>
        <v>14.500177895415616</v>
      </c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72">
        <f t="shared" si="69"/>
        <v>72508.04272198932</v>
      </c>
      <c r="U773" s="72">
        <f t="shared" si="70"/>
        <v>74653.25128898464</v>
      </c>
      <c r="V773" s="51"/>
      <c r="W773" s="52"/>
      <c r="X773" s="52"/>
      <c r="Y773" s="52"/>
      <c r="Z773" s="52"/>
      <c r="AA773" s="52"/>
      <c r="AB773" s="52"/>
      <c r="AC773" s="52"/>
      <c r="AD773" s="52"/>
      <c r="AE773" s="52"/>
      <c r="AF773" s="52"/>
      <c r="AG773" s="94"/>
      <c r="AH773" s="94"/>
      <c r="AI773" s="94"/>
      <c r="AJ773" s="94"/>
    </row>
    <row r="774" spans="1:36" ht="15">
      <c r="A774" s="73" t="s">
        <v>624</v>
      </c>
      <c r="B774" s="10">
        <v>3404</v>
      </c>
      <c r="C774" s="10">
        <v>3411</v>
      </c>
      <c r="D774" s="10">
        <v>22091</v>
      </c>
      <c r="E774" s="10">
        <v>22091</v>
      </c>
      <c r="F774" s="34">
        <f t="shared" si="65"/>
        <v>6.489717978848414</v>
      </c>
      <c r="G774" s="34">
        <f t="shared" si="66"/>
        <v>6.476399882732337</v>
      </c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72">
        <f t="shared" si="69"/>
        <v>22091</v>
      </c>
      <c r="U774" s="72">
        <f t="shared" si="70"/>
        <v>22091</v>
      </c>
      <c r="V774" s="51"/>
      <c r="W774" s="52"/>
      <c r="X774" s="52"/>
      <c r="Y774" s="52"/>
      <c r="Z774" s="52"/>
      <c r="AA774" s="52"/>
      <c r="AB774" s="52"/>
      <c r="AC774" s="52"/>
      <c r="AD774" s="52"/>
      <c r="AE774" s="52"/>
      <c r="AF774" s="52"/>
      <c r="AG774" s="94"/>
      <c r="AH774" s="94"/>
      <c r="AI774" s="94"/>
      <c r="AJ774" s="94"/>
    </row>
    <row r="775" spans="1:36" ht="15">
      <c r="A775" s="73" t="s">
        <v>216</v>
      </c>
      <c r="B775" s="96">
        <v>28995.25</v>
      </c>
      <c r="C775" s="96">
        <v>28995.25</v>
      </c>
      <c r="D775" s="96">
        <v>259771.17450000043</v>
      </c>
      <c r="E775" s="96">
        <v>259771.17450000043</v>
      </c>
      <c r="F775" s="34">
        <f t="shared" si="65"/>
        <v>8.959094144730617</v>
      </c>
      <c r="G775" s="34">
        <f t="shared" si="66"/>
        <v>8.959094144730617</v>
      </c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72">
        <f t="shared" si="69"/>
        <v>259771.17450000043</v>
      </c>
      <c r="U775" s="72">
        <f t="shared" si="70"/>
        <v>259771.17450000043</v>
      </c>
      <c r="V775" s="51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94"/>
      <c r="AH775" s="94"/>
      <c r="AI775" s="94"/>
      <c r="AJ775" s="94"/>
    </row>
    <row r="776" spans="1:36" ht="15">
      <c r="A776" s="73" t="s">
        <v>106</v>
      </c>
      <c r="B776" s="10">
        <v>1035000</v>
      </c>
      <c r="C776" s="10">
        <v>1035000</v>
      </c>
      <c r="D776" s="10">
        <v>22252500</v>
      </c>
      <c r="E776" s="10">
        <v>22252500</v>
      </c>
      <c r="F776" s="34">
        <f t="shared" si="65"/>
        <v>21.5</v>
      </c>
      <c r="G776" s="34">
        <f t="shared" si="66"/>
        <v>21.5</v>
      </c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72">
        <f t="shared" si="69"/>
        <v>22252500</v>
      </c>
      <c r="U776" s="72">
        <f t="shared" si="70"/>
        <v>22252500</v>
      </c>
      <c r="V776" s="51"/>
      <c r="W776" s="52"/>
      <c r="X776" s="52"/>
      <c r="Y776" s="52"/>
      <c r="Z776" s="52"/>
      <c r="AA776" s="52"/>
      <c r="AB776" s="52"/>
      <c r="AC776" s="52"/>
      <c r="AD776" s="52"/>
      <c r="AE776" s="52"/>
      <c r="AF776" s="52"/>
      <c r="AG776" s="94"/>
      <c r="AH776" s="94"/>
      <c r="AI776" s="94"/>
      <c r="AJ776" s="94"/>
    </row>
    <row r="777" spans="1:36" ht="15">
      <c r="A777" s="73" t="s">
        <v>217</v>
      </c>
      <c r="B777" s="96">
        <v>7016.161237449778</v>
      </c>
      <c r="C777" s="96">
        <v>7000.034627753099</v>
      </c>
      <c r="D777" s="96">
        <v>114066.29164961804</v>
      </c>
      <c r="E777" s="96">
        <v>116772.23800527248</v>
      </c>
      <c r="F777" s="34">
        <f t="shared" si="65"/>
        <v>16.257649701773197</v>
      </c>
      <c r="G777" s="34">
        <f t="shared" si="66"/>
        <v>16.68166576523844</v>
      </c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72">
        <f t="shared" si="69"/>
        <v>114066.29164961804</v>
      </c>
      <c r="U777" s="72">
        <f t="shared" si="70"/>
        <v>116772.23800527248</v>
      </c>
      <c r="V777" s="51"/>
      <c r="W777" s="52"/>
      <c r="X777" s="52"/>
      <c r="Y777" s="52"/>
      <c r="Z777" s="52"/>
      <c r="AA777" s="52"/>
      <c r="AB777" s="52"/>
      <c r="AC777" s="52"/>
      <c r="AD777" s="52"/>
      <c r="AE777" s="52"/>
      <c r="AF777" s="52"/>
      <c r="AG777" s="94"/>
      <c r="AH777" s="94"/>
      <c r="AI777" s="94"/>
      <c r="AJ777" s="94"/>
    </row>
    <row r="778" spans="1:36" ht="15">
      <c r="A778" s="73" t="s">
        <v>218</v>
      </c>
      <c r="B778" s="96">
        <v>8818.355422828492</v>
      </c>
      <c r="C778" s="96">
        <v>11865.65064049733</v>
      </c>
      <c r="D778" s="96">
        <v>109112.38575449429</v>
      </c>
      <c r="E778" s="96">
        <v>153000.8810438206</v>
      </c>
      <c r="F778" s="34">
        <f t="shared" si="65"/>
        <v>12.373325923338259</v>
      </c>
      <c r="G778" s="34">
        <f t="shared" si="66"/>
        <v>12.89443669625923</v>
      </c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72">
        <f t="shared" si="69"/>
        <v>109112.38575449429</v>
      </c>
      <c r="U778" s="72">
        <f t="shared" si="70"/>
        <v>153000.8810438206</v>
      </c>
      <c r="V778" s="51"/>
      <c r="W778" s="52"/>
      <c r="X778" s="52"/>
      <c r="Y778" s="52"/>
      <c r="Z778" s="52"/>
      <c r="AA778" s="52"/>
      <c r="AB778" s="52"/>
      <c r="AC778" s="52"/>
      <c r="AD778" s="52"/>
      <c r="AE778" s="52"/>
      <c r="AF778" s="52"/>
      <c r="AG778" s="94"/>
      <c r="AH778" s="94"/>
      <c r="AI778" s="94"/>
      <c r="AJ778" s="94"/>
    </row>
    <row r="779" spans="1:36" ht="15">
      <c r="A779" s="73" t="s">
        <v>219</v>
      </c>
      <c r="B779" s="96">
        <v>76943.18845796013</v>
      </c>
      <c r="C779" s="96">
        <v>86307.77804908801</v>
      </c>
      <c r="D779" s="96">
        <v>341496.7127237314</v>
      </c>
      <c r="E779" s="96">
        <v>556824.5629680589</v>
      </c>
      <c r="F779" s="34">
        <f t="shared" si="65"/>
        <v>4.438296872897551</v>
      </c>
      <c r="G779" s="34">
        <f t="shared" si="66"/>
        <v>6.451615086781192</v>
      </c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72">
        <f t="shared" si="69"/>
        <v>341496.7127237314</v>
      </c>
      <c r="U779" s="72">
        <f t="shared" si="70"/>
        <v>556824.5629680589</v>
      </c>
      <c r="V779" s="51"/>
      <c r="W779" s="52"/>
      <c r="X779" s="52"/>
      <c r="Y779" s="52"/>
      <c r="Z779" s="52"/>
      <c r="AA779" s="52"/>
      <c r="AB779" s="52"/>
      <c r="AC779" s="52"/>
      <c r="AD779" s="52"/>
      <c r="AE779" s="52"/>
      <c r="AF779" s="52"/>
      <c r="AG779" s="94"/>
      <c r="AH779" s="94"/>
      <c r="AI779" s="94"/>
      <c r="AJ779" s="94"/>
    </row>
    <row r="780" spans="1:36" ht="15">
      <c r="A780" s="73" t="s">
        <v>220</v>
      </c>
      <c r="B780" s="96">
        <v>24159.116955694753</v>
      </c>
      <c r="C780" s="96">
        <v>25806.489267096447</v>
      </c>
      <c r="D780" s="96">
        <v>219048.08526086528</v>
      </c>
      <c r="E780" s="96">
        <v>231919.0456830069</v>
      </c>
      <c r="F780" s="34">
        <f t="shared" si="65"/>
        <v>9.066891213887335</v>
      </c>
      <c r="G780" s="34">
        <f t="shared" si="66"/>
        <v>8.986849907503931</v>
      </c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72">
        <f t="shared" si="69"/>
        <v>219048.08526086528</v>
      </c>
      <c r="U780" s="72">
        <f t="shared" si="70"/>
        <v>231919.0456830069</v>
      </c>
      <c r="V780" s="51"/>
      <c r="W780" s="52"/>
      <c r="X780" s="52"/>
      <c r="Y780" s="52"/>
      <c r="Z780" s="52"/>
      <c r="AA780" s="52"/>
      <c r="AB780" s="52"/>
      <c r="AC780" s="52"/>
      <c r="AD780" s="52"/>
      <c r="AE780" s="52"/>
      <c r="AF780" s="52"/>
      <c r="AG780" s="94"/>
      <c r="AH780" s="94"/>
      <c r="AI780" s="94"/>
      <c r="AJ780" s="94"/>
    </row>
    <row r="781" spans="1:36" ht="15">
      <c r="A781" s="73" t="s">
        <v>309</v>
      </c>
      <c r="B781" s="96">
        <v>5498.632219496004</v>
      </c>
      <c r="C781" s="96">
        <v>5972.919712499999</v>
      </c>
      <c r="D781" s="96">
        <v>103595.30787657028</v>
      </c>
      <c r="E781" s="96">
        <v>106479.49961852474</v>
      </c>
      <c r="F781" s="34">
        <f aca="true" t="shared" si="71" ref="F781:F844">D781/B781</f>
        <v>18.840195841660723</v>
      </c>
      <c r="G781" s="34">
        <f aca="true" t="shared" si="72" ref="G781:G844">E781/C781</f>
        <v>17.827043513691756</v>
      </c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72">
        <f t="shared" si="69"/>
        <v>103595.30787657028</v>
      </c>
      <c r="U781" s="72">
        <f t="shared" si="70"/>
        <v>106479.49961852474</v>
      </c>
      <c r="V781" s="51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  <c r="AG781" s="94"/>
      <c r="AH781" s="94"/>
      <c r="AI781" s="94"/>
      <c r="AJ781" s="94"/>
    </row>
    <row r="782" spans="1:36" ht="15">
      <c r="A782" s="73" t="s">
        <v>221</v>
      </c>
      <c r="B782" s="96">
        <v>10860.90613924751</v>
      </c>
      <c r="C782" s="96">
        <v>10846.604216927826</v>
      </c>
      <c r="D782" s="96">
        <v>80373.8655318526</v>
      </c>
      <c r="E782" s="96">
        <v>86464.41503876437</v>
      </c>
      <c r="F782" s="34">
        <f t="shared" si="71"/>
        <v>7.400290961120602</v>
      </c>
      <c r="G782" s="34">
        <f t="shared" si="72"/>
        <v>7.97156541434628</v>
      </c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72">
        <f t="shared" si="69"/>
        <v>80373.8655318526</v>
      </c>
      <c r="U782" s="72">
        <f t="shared" si="70"/>
        <v>86464.41503876437</v>
      </c>
      <c r="V782" s="51"/>
      <c r="W782" s="52"/>
      <c r="X782" s="52"/>
      <c r="Y782" s="52"/>
      <c r="Z782" s="52"/>
      <c r="AA782" s="52"/>
      <c r="AB782" s="52"/>
      <c r="AC782" s="52"/>
      <c r="AD782" s="52"/>
      <c r="AE782" s="52"/>
      <c r="AF782" s="52"/>
      <c r="AG782" s="94"/>
      <c r="AH782" s="94"/>
      <c r="AI782" s="94"/>
      <c r="AJ782" s="94"/>
    </row>
    <row r="783" spans="1:36" ht="15">
      <c r="A783" s="73" t="s">
        <v>222</v>
      </c>
      <c r="B783" s="96">
        <v>79404.6019168676</v>
      </c>
      <c r="C783" s="96">
        <v>79318.50962316549</v>
      </c>
      <c r="D783" s="96">
        <v>315657.3909014141</v>
      </c>
      <c r="E783" s="96">
        <v>347139.9094350585</v>
      </c>
      <c r="F783" s="34">
        <f t="shared" si="71"/>
        <v>3.975303487219678</v>
      </c>
      <c r="G783" s="34">
        <f t="shared" si="72"/>
        <v>4.3765309142126645</v>
      </c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72">
        <f t="shared" si="69"/>
        <v>315657.3909014141</v>
      </c>
      <c r="U783" s="72">
        <f t="shared" si="70"/>
        <v>347139.9094350585</v>
      </c>
      <c r="V783" s="51"/>
      <c r="W783" s="52"/>
      <c r="X783" s="52"/>
      <c r="Y783" s="52"/>
      <c r="Z783" s="52"/>
      <c r="AA783" s="52"/>
      <c r="AB783" s="52"/>
      <c r="AC783" s="52"/>
      <c r="AD783" s="52"/>
      <c r="AE783" s="52"/>
      <c r="AF783" s="52"/>
      <c r="AG783" s="94"/>
      <c r="AH783" s="94"/>
      <c r="AI783" s="94"/>
      <c r="AJ783" s="94"/>
    </row>
    <row r="784" spans="1:36" ht="15">
      <c r="A784" s="73" t="s">
        <v>310</v>
      </c>
      <c r="B784" s="96">
        <v>9784.203343443263</v>
      </c>
      <c r="C784" s="96">
        <v>9738.893323589575</v>
      </c>
      <c r="D784" s="96">
        <v>97702.36601338888</v>
      </c>
      <c r="E784" s="96">
        <v>99372.54217696567</v>
      </c>
      <c r="F784" s="34">
        <f t="shared" si="71"/>
        <v>9.985725212759672</v>
      </c>
      <c r="G784" s="34">
        <f t="shared" si="72"/>
        <v>10.203679091161746</v>
      </c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72">
        <f t="shared" si="69"/>
        <v>97702.36601338888</v>
      </c>
      <c r="U784" s="72">
        <f t="shared" si="70"/>
        <v>99372.54217696567</v>
      </c>
      <c r="V784" s="51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94"/>
      <c r="AH784" s="94"/>
      <c r="AI784" s="94"/>
      <c r="AJ784" s="94"/>
    </row>
    <row r="785" spans="1:36" ht="15">
      <c r="A785" s="73" t="s">
        <v>76</v>
      </c>
      <c r="B785" s="21">
        <v>2189</v>
      </c>
      <c r="C785" s="21">
        <v>2189</v>
      </c>
      <c r="D785" s="21">
        <v>24030</v>
      </c>
      <c r="E785" s="21">
        <v>24030</v>
      </c>
      <c r="F785" s="34">
        <f t="shared" si="71"/>
        <v>10.977615349474647</v>
      </c>
      <c r="G785" s="34">
        <f t="shared" si="72"/>
        <v>10.977615349474647</v>
      </c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72">
        <f t="shared" si="69"/>
        <v>24030</v>
      </c>
      <c r="U785" s="72">
        <f t="shared" si="70"/>
        <v>24030</v>
      </c>
      <c r="V785" s="51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  <c r="AG785" s="94"/>
      <c r="AH785" s="94"/>
      <c r="AI785" s="94"/>
      <c r="AJ785" s="94"/>
    </row>
    <row r="786" spans="1:36" ht="15">
      <c r="A786" s="73" t="s">
        <v>130</v>
      </c>
      <c r="B786" s="21">
        <v>6875</v>
      </c>
      <c r="C786" s="21">
        <v>6875</v>
      </c>
      <c r="D786" s="21">
        <v>204895</v>
      </c>
      <c r="E786" s="21"/>
      <c r="F786" s="34">
        <f t="shared" si="71"/>
        <v>29.80290909090909</v>
      </c>
      <c r="G786" s="34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72">
        <f t="shared" si="69"/>
        <v>204895</v>
      </c>
      <c r="U786" s="72"/>
      <c r="V786" s="51"/>
      <c r="W786" s="51"/>
      <c r="X786" s="51"/>
      <c r="Y786" s="51"/>
      <c r="Z786" s="51"/>
      <c r="AA786" s="51"/>
      <c r="AB786" s="51"/>
      <c r="AC786" s="51"/>
      <c r="AD786" s="51"/>
      <c r="AE786" s="51"/>
      <c r="AF786" s="51"/>
      <c r="AG786" s="94"/>
      <c r="AH786" s="94"/>
      <c r="AI786" s="94"/>
      <c r="AJ786" s="94"/>
    </row>
    <row r="787" spans="1:36" ht="15">
      <c r="A787" s="73" t="s">
        <v>223</v>
      </c>
      <c r="B787" s="96">
        <v>4459.472617447339</v>
      </c>
      <c r="C787" s="96">
        <v>4442.59568231476</v>
      </c>
      <c r="D787" s="96">
        <v>56928.9356050733</v>
      </c>
      <c r="E787" s="96">
        <v>58605.80027338808</v>
      </c>
      <c r="F787" s="34">
        <f t="shared" si="71"/>
        <v>12.765844862987446</v>
      </c>
      <c r="G787" s="34">
        <f t="shared" si="72"/>
        <v>13.191792470939477</v>
      </c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72">
        <f t="shared" si="69"/>
        <v>56928.9356050733</v>
      </c>
      <c r="U787" s="72">
        <f aca="true" t="shared" si="73" ref="U787:U792">SUM(K787,Q787,E787)</f>
        <v>58605.80027338808</v>
      </c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  <c r="AG787" s="94"/>
      <c r="AH787" s="94"/>
      <c r="AI787" s="94"/>
      <c r="AJ787" s="94"/>
    </row>
    <row r="788" spans="1:36" ht="15">
      <c r="A788" s="73" t="s">
        <v>224</v>
      </c>
      <c r="B788" s="96">
        <v>119438.38206673838</v>
      </c>
      <c r="C788" s="96">
        <v>119324.00717963281</v>
      </c>
      <c r="D788" s="96">
        <v>1176650.640890395</v>
      </c>
      <c r="E788" s="96">
        <v>1237555.067015071</v>
      </c>
      <c r="F788" s="34">
        <f t="shared" si="71"/>
        <v>9.851528633675898</v>
      </c>
      <c r="G788" s="34">
        <f t="shared" si="72"/>
        <v>10.371383732965237</v>
      </c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72">
        <f t="shared" si="69"/>
        <v>1176650.640890395</v>
      </c>
      <c r="U788" s="72">
        <f t="shared" si="73"/>
        <v>1237555.067015071</v>
      </c>
      <c r="V788" s="51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  <c r="AG788" s="94"/>
      <c r="AH788" s="94"/>
      <c r="AI788" s="94"/>
      <c r="AJ788" s="94"/>
    </row>
    <row r="789" spans="1:36" ht="15">
      <c r="A789" s="73" t="s">
        <v>105</v>
      </c>
      <c r="B789" s="10">
        <v>76150</v>
      </c>
      <c r="C789" s="10">
        <v>82000</v>
      </c>
      <c r="D789" s="10">
        <v>1347200</v>
      </c>
      <c r="E789" s="10">
        <v>1503400</v>
      </c>
      <c r="F789" s="34">
        <f t="shared" si="71"/>
        <v>17.6913985554826</v>
      </c>
      <c r="G789" s="34">
        <f t="shared" si="72"/>
        <v>18.334146341463416</v>
      </c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72">
        <f t="shared" si="69"/>
        <v>1347200</v>
      </c>
      <c r="U789" s="72">
        <f t="shared" si="73"/>
        <v>1503400</v>
      </c>
      <c r="V789" s="51"/>
      <c r="W789" s="52"/>
      <c r="X789" s="52"/>
      <c r="Y789" s="52"/>
      <c r="Z789" s="52"/>
      <c r="AA789" s="52"/>
      <c r="AB789" s="52"/>
      <c r="AC789" s="52"/>
      <c r="AD789" s="52"/>
      <c r="AE789" s="52"/>
      <c r="AF789" s="52"/>
      <c r="AG789" s="94"/>
      <c r="AH789" s="94"/>
      <c r="AI789" s="94"/>
      <c r="AJ789" s="94"/>
    </row>
    <row r="790" spans="1:36" ht="15">
      <c r="A790" s="73" t="s">
        <v>225</v>
      </c>
      <c r="B790" s="96">
        <v>312301.3854939557</v>
      </c>
      <c r="C790" s="96">
        <v>312439.7836015725</v>
      </c>
      <c r="D790" s="96">
        <v>1667350.2859594154</v>
      </c>
      <c r="E790" s="96">
        <v>1779748.273803378</v>
      </c>
      <c r="F790" s="34">
        <f t="shared" si="71"/>
        <v>5.338914149619376</v>
      </c>
      <c r="G790" s="34">
        <f t="shared" si="72"/>
        <v>5.696292108795394</v>
      </c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72">
        <f t="shared" si="69"/>
        <v>1667350.2859594154</v>
      </c>
      <c r="U790" s="72">
        <f t="shared" si="73"/>
        <v>1779748.273803378</v>
      </c>
      <c r="V790" s="51"/>
      <c r="W790" s="52"/>
      <c r="X790" s="52"/>
      <c r="Y790" s="52"/>
      <c r="Z790" s="52"/>
      <c r="AA790" s="52"/>
      <c r="AB790" s="52"/>
      <c r="AC790" s="52"/>
      <c r="AD790" s="52"/>
      <c r="AE790" s="52"/>
      <c r="AF790" s="52"/>
      <c r="AG790" s="94"/>
      <c r="AH790" s="94"/>
      <c r="AI790" s="94"/>
      <c r="AJ790" s="94"/>
    </row>
    <row r="791" spans="1:36" ht="15">
      <c r="A791" s="73" t="s">
        <v>311</v>
      </c>
      <c r="B791" s="96">
        <v>5059.221980183978</v>
      </c>
      <c r="C791" s="96">
        <v>5055.204717513971</v>
      </c>
      <c r="D791" s="96">
        <v>29520.586572446326</v>
      </c>
      <c r="E791" s="96">
        <v>32038.928021806354</v>
      </c>
      <c r="F791" s="34">
        <f t="shared" si="71"/>
        <v>5.835005202000014</v>
      </c>
      <c r="G791" s="34">
        <f t="shared" si="72"/>
        <v>6.337810200011511</v>
      </c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72">
        <f t="shared" si="69"/>
        <v>29520.586572446326</v>
      </c>
      <c r="U791" s="72">
        <f t="shared" si="73"/>
        <v>32038.928021806354</v>
      </c>
      <c r="V791" s="51"/>
      <c r="W791" s="52"/>
      <c r="X791" s="52"/>
      <c r="Y791" s="52"/>
      <c r="Z791" s="52"/>
      <c r="AA791" s="52"/>
      <c r="AB791" s="52"/>
      <c r="AC791" s="52"/>
      <c r="AD791" s="52"/>
      <c r="AE791" s="52"/>
      <c r="AF791" s="52"/>
      <c r="AG791" s="94"/>
      <c r="AH791" s="94"/>
      <c r="AI791" s="94"/>
      <c r="AJ791" s="94"/>
    </row>
    <row r="792" spans="1:36" ht="15">
      <c r="A792" s="73" t="s">
        <v>226</v>
      </c>
      <c r="B792" s="96">
        <v>298608.87846074265</v>
      </c>
      <c r="C792" s="96">
        <v>270218.21154710685</v>
      </c>
      <c r="D792" s="96">
        <v>2140014.334954848</v>
      </c>
      <c r="E792" s="96">
        <v>2329869.3703132267</v>
      </c>
      <c r="F792" s="34">
        <f t="shared" si="71"/>
        <v>7.166613216546374</v>
      </c>
      <c r="G792" s="34">
        <f t="shared" si="72"/>
        <v>8.622177450490094</v>
      </c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72">
        <f t="shared" si="69"/>
        <v>2140014.334954848</v>
      </c>
      <c r="U792" s="72">
        <f t="shared" si="73"/>
        <v>2329869.3703132267</v>
      </c>
      <c r="V792" s="51"/>
      <c r="W792" s="52"/>
      <c r="X792" s="52"/>
      <c r="Y792" s="52"/>
      <c r="Z792" s="52"/>
      <c r="AA792" s="52"/>
      <c r="AB792" s="52"/>
      <c r="AC792" s="52"/>
      <c r="AD792" s="52"/>
      <c r="AE792" s="52"/>
      <c r="AF792" s="52"/>
      <c r="AG792" s="94"/>
      <c r="AH792" s="94"/>
      <c r="AI792" s="94"/>
      <c r="AJ792" s="94"/>
    </row>
    <row r="793" spans="1:36" ht="15">
      <c r="A793" s="73" t="s">
        <v>523</v>
      </c>
      <c r="B793" s="10">
        <v>2</v>
      </c>
      <c r="C793" s="10"/>
      <c r="D793" s="10">
        <v>8447</v>
      </c>
      <c r="E793" s="10"/>
      <c r="F793" s="34">
        <f t="shared" si="71"/>
        <v>4223.5</v>
      </c>
      <c r="G793" s="34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72">
        <f t="shared" si="69"/>
        <v>8447</v>
      </c>
      <c r="U793" s="72"/>
      <c r="V793" s="51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94"/>
      <c r="AH793" s="94"/>
      <c r="AI793" s="94"/>
      <c r="AJ793" s="94"/>
    </row>
    <row r="794" spans="1:36" ht="15">
      <c r="A794" s="73" t="s">
        <v>227</v>
      </c>
      <c r="B794" s="96">
        <v>92853.14266259849</v>
      </c>
      <c r="C794" s="96">
        <v>88955.04702830286</v>
      </c>
      <c r="D794" s="96">
        <v>267470.7776828831</v>
      </c>
      <c r="E794" s="96">
        <v>313017.4992524059</v>
      </c>
      <c r="F794" s="34">
        <f t="shared" si="71"/>
        <v>2.8805786213913582</v>
      </c>
      <c r="G794" s="34">
        <f t="shared" si="72"/>
        <v>3.518827876655644</v>
      </c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72">
        <f t="shared" si="69"/>
        <v>267470.7776828831</v>
      </c>
      <c r="U794" s="72">
        <f aca="true" t="shared" si="74" ref="U794:U810">SUM(K794,Q794,E794)</f>
        <v>313017.4992524059</v>
      </c>
      <c r="V794" s="51"/>
      <c r="W794" s="52"/>
      <c r="X794" s="52"/>
      <c r="Y794" s="52"/>
      <c r="Z794" s="52"/>
      <c r="AA794" s="52"/>
      <c r="AB794" s="52"/>
      <c r="AC794" s="52"/>
      <c r="AD794" s="52"/>
      <c r="AE794" s="52"/>
      <c r="AF794" s="52"/>
      <c r="AG794" s="94"/>
      <c r="AH794" s="94"/>
      <c r="AI794" s="94"/>
      <c r="AJ794" s="94"/>
    </row>
    <row r="795" spans="1:36" ht="15">
      <c r="A795" s="73" t="s">
        <v>603</v>
      </c>
      <c r="B795" s="10">
        <v>785420</v>
      </c>
      <c r="C795" s="10">
        <v>789000</v>
      </c>
      <c r="D795" s="10">
        <v>16042103</v>
      </c>
      <c r="E795" s="10">
        <v>16100000</v>
      </c>
      <c r="F795" s="34">
        <f t="shared" si="71"/>
        <v>20.42487204298337</v>
      </c>
      <c r="G795" s="34">
        <f t="shared" si="72"/>
        <v>20.40557667934094</v>
      </c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72">
        <f t="shared" si="69"/>
        <v>16042103</v>
      </c>
      <c r="U795" s="72">
        <f t="shared" si="74"/>
        <v>16100000</v>
      </c>
      <c r="V795" s="51"/>
      <c r="W795" s="52"/>
      <c r="X795" s="52"/>
      <c r="Y795" s="52"/>
      <c r="Z795" s="52"/>
      <c r="AA795" s="52"/>
      <c r="AB795" s="52"/>
      <c r="AC795" s="52"/>
      <c r="AD795" s="52"/>
      <c r="AE795" s="52"/>
      <c r="AF795" s="52"/>
      <c r="AG795" s="94"/>
      <c r="AH795" s="94"/>
      <c r="AI795" s="94"/>
      <c r="AJ795" s="94"/>
    </row>
    <row r="796" spans="1:36" ht="15">
      <c r="A796" s="73" t="s">
        <v>312</v>
      </c>
      <c r="B796" s="96">
        <v>617993.1395693296</v>
      </c>
      <c r="C796" s="96">
        <v>449569.132191833</v>
      </c>
      <c r="D796" s="96">
        <v>7590504.358183124</v>
      </c>
      <c r="E796" s="96">
        <v>7789457.16260146</v>
      </c>
      <c r="F796" s="34">
        <f t="shared" si="71"/>
        <v>12.28250585997255</v>
      </c>
      <c r="G796" s="34">
        <f t="shared" si="72"/>
        <v>17.326494647496542</v>
      </c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72">
        <f t="shared" si="69"/>
        <v>7590504.358183124</v>
      </c>
      <c r="U796" s="72">
        <f t="shared" si="74"/>
        <v>7789457.16260146</v>
      </c>
      <c r="V796" s="51"/>
      <c r="W796" s="52"/>
      <c r="X796" s="52"/>
      <c r="Y796" s="52"/>
      <c r="Z796" s="52"/>
      <c r="AA796" s="52"/>
      <c r="AB796" s="52"/>
      <c r="AC796" s="52"/>
      <c r="AD796" s="52"/>
      <c r="AE796" s="52"/>
      <c r="AF796" s="52"/>
      <c r="AG796" s="94"/>
      <c r="AH796" s="94"/>
      <c r="AI796" s="94"/>
      <c r="AJ796" s="94"/>
    </row>
    <row r="797" spans="1:36" ht="28.5">
      <c r="A797" s="73" t="s">
        <v>437</v>
      </c>
      <c r="B797" s="10">
        <v>1910000</v>
      </c>
      <c r="C797" s="10">
        <v>1910000</v>
      </c>
      <c r="D797" s="10">
        <v>36846000</v>
      </c>
      <c r="E797" s="10">
        <v>38315000</v>
      </c>
      <c r="F797" s="34">
        <f t="shared" si="71"/>
        <v>19.29109947643979</v>
      </c>
      <c r="G797" s="34">
        <f t="shared" si="72"/>
        <v>20.06020942408377</v>
      </c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72">
        <f t="shared" si="69"/>
        <v>36846000</v>
      </c>
      <c r="U797" s="72">
        <f t="shared" si="74"/>
        <v>38315000</v>
      </c>
      <c r="V797" s="51"/>
      <c r="W797" s="52"/>
      <c r="X797" s="52"/>
      <c r="Y797" s="52"/>
      <c r="Z797" s="52"/>
      <c r="AA797" s="52"/>
      <c r="AB797" s="52"/>
      <c r="AC797" s="52"/>
      <c r="AD797" s="52"/>
      <c r="AE797" s="52"/>
      <c r="AF797" s="52"/>
      <c r="AG797" s="94"/>
      <c r="AH797" s="94"/>
      <c r="AI797" s="94"/>
      <c r="AJ797" s="94"/>
    </row>
    <row r="798" spans="1:36" ht="15">
      <c r="A798" s="73" t="s">
        <v>383</v>
      </c>
      <c r="B798" s="10">
        <v>80000</v>
      </c>
      <c r="C798" s="10">
        <v>82000</v>
      </c>
      <c r="D798" s="10">
        <v>1190000</v>
      </c>
      <c r="E798" s="10">
        <v>1240000</v>
      </c>
      <c r="F798" s="34">
        <f t="shared" si="71"/>
        <v>14.875</v>
      </c>
      <c r="G798" s="34">
        <f t="shared" si="72"/>
        <v>15.121951219512194</v>
      </c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72">
        <f t="shared" si="69"/>
        <v>1190000</v>
      </c>
      <c r="U798" s="72">
        <f t="shared" si="74"/>
        <v>1240000</v>
      </c>
      <c r="V798" s="51"/>
      <c r="W798" s="52"/>
      <c r="X798" s="52"/>
      <c r="Y798" s="52"/>
      <c r="Z798" s="52"/>
      <c r="AA798" s="52"/>
      <c r="AB798" s="52"/>
      <c r="AC798" s="52"/>
      <c r="AD798" s="52"/>
      <c r="AE798" s="52"/>
      <c r="AF798" s="52"/>
      <c r="AG798" s="94"/>
      <c r="AH798" s="94"/>
      <c r="AI798" s="94"/>
      <c r="AJ798" s="94"/>
    </row>
    <row r="799" spans="1:36" ht="15">
      <c r="A799" s="73" t="s">
        <v>907</v>
      </c>
      <c r="B799" s="96">
        <v>2416.623459208523</v>
      </c>
      <c r="C799" s="96">
        <v>2409.2612181540007</v>
      </c>
      <c r="D799" s="96">
        <v>33736.16293315493</v>
      </c>
      <c r="E799" s="96">
        <v>34703.96384819174</v>
      </c>
      <c r="F799" s="34">
        <f t="shared" si="71"/>
        <v>13.96004114939941</v>
      </c>
      <c r="G799" s="34">
        <f t="shared" si="72"/>
        <v>14.404400646428142</v>
      </c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72">
        <f t="shared" si="69"/>
        <v>33736.16293315493</v>
      </c>
      <c r="U799" s="72">
        <f t="shared" si="74"/>
        <v>34703.96384819174</v>
      </c>
      <c r="V799" s="51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94"/>
      <c r="AH799" s="94"/>
      <c r="AI799" s="94"/>
      <c r="AJ799" s="94"/>
    </row>
    <row r="800" spans="1:36" ht="15">
      <c r="A800" s="73" t="s">
        <v>652</v>
      </c>
      <c r="B800" s="10">
        <v>23659</v>
      </c>
      <c r="C800" s="10">
        <v>23600</v>
      </c>
      <c r="D800" s="10">
        <v>596295</v>
      </c>
      <c r="E800" s="10">
        <v>596300</v>
      </c>
      <c r="F800" s="34">
        <f t="shared" si="71"/>
        <v>25.203727968215055</v>
      </c>
      <c r="G800" s="34">
        <f t="shared" si="72"/>
        <v>25.266949152542374</v>
      </c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72">
        <f t="shared" si="69"/>
        <v>596295</v>
      </c>
      <c r="U800" s="72">
        <f t="shared" si="74"/>
        <v>596300</v>
      </c>
      <c r="V800" s="51"/>
      <c r="W800" s="52"/>
      <c r="X800" s="52"/>
      <c r="Y800" s="52"/>
      <c r="Z800" s="52"/>
      <c r="AA800" s="52"/>
      <c r="AB800" s="52"/>
      <c r="AC800" s="52"/>
      <c r="AD800" s="52"/>
      <c r="AE800" s="52"/>
      <c r="AF800" s="52"/>
      <c r="AG800" s="94"/>
      <c r="AH800" s="94"/>
      <c r="AI800" s="94"/>
      <c r="AJ800" s="94"/>
    </row>
    <row r="801" spans="1:36" ht="15">
      <c r="A801" s="73" t="s">
        <v>228</v>
      </c>
      <c r="B801" s="96">
        <v>13584.447321724445</v>
      </c>
      <c r="C801" s="96">
        <v>13224.025017515183</v>
      </c>
      <c r="D801" s="96">
        <v>226418.05387591687</v>
      </c>
      <c r="E801" s="96">
        <v>232432.89711163117</v>
      </c>
      <c r="F801" s="34">
        <f t="shared" si="71"/>
        <v>16.66744686136961</v>
      </c>
      <c r="G801" s="34">
        <f t="shared" si="72"/>
        <v>17.576562113560318</v>
      </c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72">
        <f t="shared" si="69"/>
        <v>226418.05387591687</v>
      </c>
      <c r="U801" s="72">
        <f t="shared" si="74"/>
        <v>232432.89711163117</v>
      </c>
      <c r="V801" s="51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94"/>
      <c r="AH801" s="94"/>
      <c r="AI801" s="94"/>
      <c r="AJ801" s="94"/>
    </row>
    <row r="802" spans="1:36" ht="15">
      <c r="A802" s="73" t="s">
        <v>229</v>
      </c>
      <c r="B802" s="96">
        <v>2882.2940060000005</v>
      </c>
      <c r="C802" s="96">
        <v>3231.0430049999995</v>
      </c>
      <c r="D802" s="96">
        <v>18583.717619023984</v>
      </c>
      <c r="E802" s="96">
        <v>22440.223388101163</v>
      </c>
      <c r="F802" s="34">
        <f t="shared" si="71"/>
        <v>6.44754406744722</v>
      </c>
      <c r="G802" s="34">
        <f t="shared" si="72"/>
        <v>6.945194896315274</v>
      </c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72">
        <f t="shared" si="69"/>
        <v>18583.717619023984</v>
      </c>
      <c r="U802" s="72">
        <f t="shared" si="74"/>
        <v>22440.223388101163</v>
      </c>
      <c r="V802" s="51"/>
      <c r="W802" s="52"/>
      <c r="X802" s="52"/>
      <c r="Y802" s="52"/>
      <c r="Z802" s="52"/>
      <c r="AA802" s="52"/>
      <c r="AB802" s="52"/>
      <c r="AC802" s="52"/>
      <c r="AD802" s="52"/>
      <c r="AE802" s="52"/>
      <c r="AF802" s="52"/>
      <c r="AG802" s="94"/>
      <c r="AH802" s="94"/>
      <c r="AI802" s="94"/>
      <c r="AJ802" s="94"/>
    </row>
    <row r="803" spans="1:36" ht="15">
      <c r="A803" s="73" t="s">
        <v>687</v>
      </c>
      <c r="B803" s="10">
        <v>7812</v>
      </c>
      <c r="C803" s="10">
        <v>7812</v>
      </c>
      <c r="D803" s="10">
        <v>59328</v>
      </c>
      <c r="E803" s="10">
        <v>59328</v>
      </c>
      <c r="F803" s="34">
        <f t="shared" si="71"/>
        <v>7.594470046082949</v>
      </c>
      <c r="G803" s="34">
        <f t="shared" si="72"/>
        <v>7.594470046082949</v>
      </c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72">
        <f t="shared" si="69"/>
        <v>59328</v>
      </c>
      <c r="U803" s="72">
        <f t="shared" si="74"/>
        <v>59328</v>
      </c>
      <c r="V803" s="51"/>
      <c r="W803" s="52"/>
      <c r="X803" s="52"/>
      <c r="Y803" s="52"/>
      <c r="Z803" s="52"/>
      <c r="AA803" s="52"/>
      <c r="AB803" s="52"/>
      <c r="AC803" s="52"/>
      <c r="AD803" s="52"/>
      <c r="AE803" s="52"/>
      <c r="AF803" s="52"/>
      <c r="AG803" s="94"/>
      <c r="AH803" s="94"/>
      <c r="AI803" s="94"/>
      <c r="AJ803" s="94"/>
    </row>
    <row r="804" spans="1:36" ht="15">
      <c r="A804" s="73" t="s">
        <v>397</v>
      </c>
      <c r="B804" s="10">
        <v>52280</v>
      </c>
      <c r="C804" s="10">
        <v>52280</v>
      </c>
      <c r="D804" s="10">
        <v>1141300</v>
      </c>
      <c r="E804" s="10">
        <v>1176800</v>
      </c>
      <c r="F804" s="34">
        <f t="shared" si="71"/>
        <v>21.83052792654935</v>
      </c>
      <c r="G804" s="34">
        <f t="shared" si="72"/>
        <v>22.50956388676358</v>
      </c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72">
        <f t="shared" si="69"/>
        <v>1141300</v>
      </c>
      <c r="U804" s="72">
        <f t="shared" si="74"/>
        <v>1176800</v>
      </c>
      <c r="V804" s="51"/>
      <c r="W804" s="52"/>
      <c r="X804" s="52"/>
      <c r="Y804" s="52"/>
      <c r="Z804" s="52"/>
      <c r="AA804" s="52"/>
      <c r="AB804" s="52"/>
      <c r="AC804" s="52"/>
      <c r="AD804" s="52"/>
      <c r="AE804" s="52"/>
      <c r="AF804" s="52"/>
      <c r="AG804" s="94"/>
      <c r="AH804" s="94"/>
      <c r="AI804" s="94"/>
      <c r="AJ804" s="94"/>
    </row>
    <row r="805" spans="1:36" ht="15">
      <c r="A805" s="73" t="s">
        <v>230</v>
      </c>
      <c r="B805" s="96">
        <v>23423.223170621644</v>
      </c>
      <c r="C805" s="96">
        <v>23404.00856361713</v>
      </c>
      <c r="D805" s="96">
        <v>140138.22792738912</v>
      </c>
      <c r="E805" s="96">
        <v>152132.17235875595</v>
      </c>
      <c r="F805" s="34">
        <f t="shared" si="71"/>
        <v>5.982875495254477</v>
      </c>
      <c r="G805" s="34">
        <f t="shared" si="72"/>
        <v>6.500261352461394</v>
      </c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72">
        <f t="shared" si="69"/>
        <v>140138.22792738912</v>
      </c>
      <c r="U805" s="72">
        <f t="shared" si="74"/>
        <v>152132.17235875595</v>
      </c>
      <c r="V805" s="51"/>
      <c r="W805" s="52"/>
      <c r="X805" s="52"/>
      <c r="Y805" s="52"/>
      <c r="Z805" s="52"/>
      <c r="AA805" s="52"/>
      <c r="AB805" s="52"/>
      <c r="AC805" s="52"/>
      <c r="AD805" s="52"/>
      <c r="AE805" s="52"/>
      <c r="AF805" s="52"/>
      <c r="AG805" s="94"/>
      <c r="AH805" s="94"/>
      <c r="AI805" s="94"/>
      <c r="AJ805" s="94"/>
    </row>
    <row r="806" spans="1:36" ht="15">
      <c r="A806" s="73" t="s">
        <v>231</v>
      </c>
      <c r="B806" s="96">
        <v>17126.95637902596</v>
      </c>
      <c r="C806" s="96">
        <v>17951.79176855026</v>
      </c>
      <c r="D806" s="96">
        <v>105471.00019715152</v>
      </c>
      <c r="E806" s="96">
        <v>122847.62210084575</v>
      </c>
      <c r="F806" s="34">
        <f t="shared" si="71"/>
        <v>6.15818700433625</v>
      </c>
      <c r="G806" s="34">
        <f t="shared" si="72"/>
        <v>6.843195580959359</v>
      </c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72">
        <f t="shared" si="69"/>
        <v>105471.00019715152</v>
      </c>
      <c r="U806" s="72">
        <f t="shared" si="74"/>
        <v>122847.62210084575</v>
      </c>
      <c r="V806" s="51"/>
      <c r="W806" s="52"/>
      <c r="X806" s="52"/>
      <c r="Y806" s="52"/>
      <c r="Z806" s="52"/>
      <c r="AA806" s="52"/>
      <c r="AB806" s="52"/>
      <c r="AC806" s="52"/>
      <c r="AD806" s="52"/>
      <c r="AE806" s="52"/>
      <c r="AF806" s="52"/>
      <c r="AG806" s="94"/>
      <c r="AH806" s="94"/>
      <c r="AI806" s="94"/>
      <c r="AJ806" s="94"/>
    </row>
    <row r="807" spans="1:36" ht="15">
      <c r="A807" s="73" t="s">
        <v>232</v>
      </c>
      <c r="B807" s="96">
        <v>7070.081493561307</v>
      </c>
      <c r="C807" s="96">
        <v>7031.316412481572</v>
      </c>
      <c r="D807" s="96">
        <v>101851.47530652712</v>
      </c>
      <c r="E807" s="96">
        <v>105410.54898236807</v>
      </c>
      <c r="F807" s="34">
        <f t="shared" si="71"/>
        <v>14.405983212397597</v>
      </c>
      <c r="G807" s="34">
        <f t="shared" si="72"/>
        <v>14.991580921497086</v>
      </c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72">
        <f t="shared" si="69"/>
        <v>101851.47530652712</v>
      </c>
      <c r="U807" s="72">
        <f t="shared" si="74"/>
        <v>105410.54898236807</v>
      </c>
      <c r="V807" s="51"/>
      <c r="W807" s="52"/>
      <c r="X807" s="52"/>
      <c r="Y807" s="52"/>
      <c r="Z807" s="52"/>
      <c r="AA807" s="52"/>
      <c r="AB807" s="52"/>
      <c r="AC807" s="52"/>
      <c r="AD807" s="52"/>
      <c r="AE807" s="52"/>
      <c r="AF807" s="52"/>
      <c r="AG807" s="94"/>
      <c r="AH807" s="94"/>
      <c r="AI807" s="94"/>
      <c r="AJ807" s="94"/>
    </row>
    <row r="808" spans="1:36" ht="15">
      <c r="A808" s="73" t="s">
        <v>891</v>
      </c>
      <c r="B808" s="10">
        <v>10842</v>
      </c>
      <c r="C808" s="10">
        <v>10842</v>
      </c>
      <c r="D808" s="10">
        <v>155000</v>
      </c>
      <c r="E808" s="10">
        <v>155000</v>
      </c>
      <c r="F808" s="34">
        <f t="shared" si="71"/>
        <v>14.296255303449549</v>
      </c>
      <c r="G808" s="34">
        <f t="shared" si="72"/>
        <v>14.296255303449549</v>
      </c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72">
        <f t="shared" si="69"/>
        <v>155000</v>
      </c>
      <c r="U808" s="72">
        <f t="shared" si="74"/>
        <v>155000</v>
      </c>
      <c r="V808" s="51"/>
      <c r="W808" s="52"/>
      <c r="X808" s="52"/>
      <c r="Y808" s="52"/>
      <c r="Z808" s="52"/>
      <c r="AA808" s="52"/>
      <c r="AB808" s="52"/>
      <c r="AC808" s="52"/>
      <c r="AD808" s="52"/>
      <c r="AE808" s="52"/>
      <c r="AF808" s="52"/>
      <c r="AG808" s="94"/>
      <c r="AH808" s="94"/>
      <c r="AI808" s="94"/>
      <c r="AJ808" s="94"/>
    </row>
    <row r="809" spans="1:36" ht="15">
      <c r="A809" s="73" t="s">
        <v>233</v>
      </c>
      <c r="B809" s="96">
        <v>2882.2940060000005</v>
      </c>
      <c r="C809" s="96">
        <v>3231.0430049999995</v>
      </c>
      <c r="D809" s="96">
        <v>18583.717619023984</v>
      </c>
      <c r="E809" s="96">
        <v>22440.223388101163</v>
      </c>
      <c r="F809" s="34">
        <f t="shared" si="71"/>
        <v>6.44754406744722</v>
      </c>
      <c r="G809" s="34">
        <f t="shared" si="72"/>
        <v>6.945194896315274</v>
      </c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72">
        <f t="shared" si="69"/>
        <v>18583.717619023984</v>
      </c>
      <c r="U809" s="72">
        <f t="shared" si="74"/>
        <v>22440.223388101163</v>
      </c>
      <c r="V809" s="51"/>
      <c r="W809" s="52"/>
      <c r="X809" s="52"/>
      <c r="Y809" s="52"/>
      <c r="Z809" s="52"/>
      <c r="AA809" s="52"/>
      <c r="AB809" s="52"/>
      <c r="AC809" s="52"/>
      <c r="AD809" s="52"/>
      <c r="AE809" s="52"/>
      <c r="AF809" s="52"/>
      <c r="AG809" s="94"/>
      <c r="AH809" s="94"/>
      <c r="AI809" s="94"/>
      <c r="AJ809" s="94"/>
    </row>
    <row r="810" spans="1:36" ht="15">
      <c r="A810" s="73" t="s">
        <v>800</v>
      </c>
      <c r="B810" s="10">
        <v>3253</v>
      </c>
      <c r="C810" s="10">
        <v>3253</v>
      </c>
      <c r="D810" s="10">
        <v>29602</v>
      </c>
      <c r="E810" s="10">
        <v>38386</v>
      </c>
      <c r="F810" s="34">
        <f t="shared" si="71"/>
        <v>9.099907777436213</v>
      </c>
      <c r="G810" s="34">
        <f t="shared" si="72"/>
        <v>11.800184445127574</v>
      </c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72">
        <f t="shared" si="69"/>
        <v>29602</v>
      </c>
      <c r="U810" s="72">
        <f t="shared" si="74"/>
        <v>38386</v>
      </c>
      <c r="V810" s="51"/>
      <c r="W810" s="52"/>
      <c r="X810" s="52"/>
      <c r="Y810" s="52"/>
      <c r="Z810" s="52"/>
      <c r="AA810" s="52"/>
      <c r="AB810" s="52"/>
      <c r="AC810" s="52"/>
      <c r="AD810" s="52"/>
      <c r="AE810" s="52"/>
      <c r="AF810" s="52"/>
      <c r="AG810" s="94"/>
      <c r="AH810" s="94"/>
      <c r="AI810" s="94"/>
      <c r="AJ810" s="94"/>
    </row>
    <row r="811" spans="1:36" ht="15">
      <c r="A811" s="73" t="s">
        <v>330</v>
      </c>
      <c r="B811" s="10">
        <v>454</v>
      </c>
      <c r="C811" s="10"/>
      <c r="D811" s="10">
        <v>11445</v>
      </c>
      <c r="E811" s="10"/>
      <c r="F811" s="34">
        <f t="shared" si="71"/>
        <v>25.209251101321588</v>
      </c>
      <c r="G811" s="34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72">
        <f t="shared" si="69"/>
        <v>11445</v>
      </c>
      <c r="U811" s="72"/>
      <c r="V811" s="51"/>
      <c r="W811" s="52"/>
      <c r="X811" s="52"/>
      <c r="Y811" s="52"/>
      <c r="Z811" s="52"/>
      <c r="AA811" s="52"/>
      <c r="AB811" s="52"/>
      <c r="AC811" s="52"/>
      <c r="AD811" s="52"/>
      <c r="AE811" s="52"/>
      <c r="AF811" s="52"/>
      <c r="AG811" s="94"/>
      <c r="AH811" s="94"/>
      <c r="AI811" s="94"/>
      <c r="AJ811" s="94"/>
    </row>
    <row r="812" spans="1:36" ht="15">
      <c r="A812" s="73" t="s">
        <v>313</v>
      </c>
      <c r="B812" s="96">
        <v>57664.11465265547</v>
      </c>
      <c r="C812" s="96">
        <v>57603.02061766249</v>
      </c>
      <c r="D812" s="96">
        <v>446052.88967593317</v>
      </c>
      <c r="E812" s="96">
        <v>474693.6853867532</v>
      </c>
      <c r="F812" s="34">
        <f t="shared" si="71"/>
        <v>7.735363533503798</v>
      </c>
      <c r="G812" s="34">
        <f t="shared" si="72"/>
        <v>8.24077765882299</v>
      </c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72">
        <f t="shared" si="69"/>
        <v>446052.88967593317</v>
      </c>
      <c r="U812" s="72">
        <f aca="true" t="shared" si="75" ref="U812:U849">SUM(K812,Q812,E812)</f>
        <v>474693.6853867532</v>
      </c>
      <c r="V812" s="51"/>
      <c r="W812" s="52"/>
      <c r="X812" s="52"/>
      <c r="Y812" s="52"/>
      <c r="Z812" s="52"/>
      <c r="AA812" s="52"/>
      <c r="AB812" s="52"/>
      <c r="AC812" s="52"/>
      <c r="AD812" s="52"/>
      <c r="AE812" s="52"/>
      <c r="AF812" s="52"/>
      <c r="AG812" s="94"/>
      <c r="AH812" s="94"/>
      <c r="AI812" s="94"/>
      <c r="AJ812" s="94"/>
    </row>
    <row r="813" spans="1:36" ht="15">
      <c r="A813" s="73" t="s">
        <v>234</v>
      </c>
      <c r="B813" s="96">
        <v>15852.116979062832</v>
      </c>
      <c r="C813" s="96">
        <v>16327.814095070336</v>
      </c>
      <c r="D813" s="96">
        <v>277243.79244278977</v>
      </c>
      <c r="E813" s="96">
        <v>294352.1534652707</v>
      </c>
      <c r="F813" s="34">
        <f t="shared" si="71"/>
        <v>17.4893859797381</v>
      </c>
      <c r="G813" s="34">
        <f t="shared" si="72"/>
        <v>18.027652186102546</v>
      </c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72">
        <f t="shared" si="69"/>
        <v>277243.79244278977</v>
      </c>
      <c r="U813" s="72">
        <f t="shared" si="75"/>
        <v>294352.1534652707</v>
      </c>
      <c r="V813" s="51"/>
      <c r="W813" s="52"/>
      <c r="X813" s="52"/>
      <c r="Y813" s="52"/>
      <c r="Z813" s="52"/>
      <c r="AA813" s="52"/>
      <c r="AB813" s="52"/>
      <c r="AC813" s="52"/>
      <c r="AD813" s="52"/>
      <c r="AE813" s="52"/>
      <c r="AF813" s="52"/>
      <c r="AG813" s="94"/>
      <c r="AH813" s="94"/>
      <c r="AI813" s="94"/>
      <c r="AJ813" s="94"/>
    </row>
    <row r="814" spans="1:36" ht="15">
      <c r="A814" s="73" t="s">
        <v>235</v>
      </c>
      <c r="B814" s="96">
        <v>14842.932012454075</v>
      </c>
      <c r="C814" s="96">
        <v>16077.243106304242</v>
      </c>
      <c r="D814" s="96">
        <v>171341.82748564234</v>
      </c>
      <c r="E814" s="96">
        <v>189179.44381935353</v>
      </c>
      <c r="F814" s="34">
        <f t="shared" si="71"/>
        <v>11.54366450926789</v>
      </c>
      <c r="G814" s="34">
        <f t="shared" si="72"/>
        <v>11.766908204875753</v>
      </c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72">
        <f t="shared" si="69"/>
        <v>171341.82748564234</v>
      </c>
      <c r="U814" s="72">
        <f t="shared" si="75"/>
        <v>189179.44381935353</v>
      </c>
      <c r="V814" s="51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94"/>
      <c r="AH814" s="94"/>
      <c r="AI814" s="94"/>
      <c r="AJ814" s="94"/>
    </row>
    <row r="815" spans="1:36" ht="15">
      <c r="A815" s="73" t="s">
        <v>236</v>
      </c>
      <c r="B815" s="96">
        <v>42280.24185872876</v>
      </c>
      <c r="C815" s="96">
        <v>42961.0518637739</v>
      </c>
      <c r="D815" s="96">
        <v>298508.80435210536</v>
      </c>
      <c r="E815" s="96">
        <v>337198.56272095395</v>
      </c>
      <c r="F815" s="34">
        <f t="shared" si="71"/>
        <v>7.060243537620119</v>
      </c>
      <c r="G815" s="34">
        <f t="shared" si="72"/>
        <v>7.848936375910533</v>
      </c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72">
        <f t="shared" si="69"/>
        <v>298508.80435210536</v>
      </c>
      <c r="U815" s="72">
        <f t="shared" si="75"/>
        <v>337198.56272095395</v>
      </c>
      <c r="V815" s="51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94"/>
      <c r="AH815" s="94"/>
      <c r="AI815" s="94"/>
      <c r="AJ815" s="94"/>
    </row>
    <row r="816" spans="1:36" ht="15">
      <c r="A816" s="73" t="s">
        <v>508</v>
      </c>
      <c r="B816" s="10">
        <v>555</v>
      </c>
      <c r="C816" s="10">
        <v>555</v>
      </c>
      <c r="D816" s="10">
        <v>12670</v>
      </c>
      <c r="E816" s="10">
        <v>13000</v>
      </c>
      <c r="F816" s="34">
        <f t="shared" si="71"/>
        <v>22.82882882882883</v>
      </c>
      <c r="G816" s="34">
        <f t="shared" si="72"/>
        <v>23.423423423423422</v>
      </c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72">
        <f t="shared" si="69"/>
        <v>12670</v>
      </c>
      <c r="U816" s="72">
        <f t="shared" si="75"/>
        <v>13000</v>
      </c>
      <c r="V816" s="51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94"/>
      <c r="AH816" s="94"/>
      <c r="AI816" s="94"/>
      <c r="AJ816" s="94"/>
    </row>
    <row r="817" spans="1:36" ht="15">
      <c r="A817" s="73" t="s">
        <v>237</v>
      </c>
      <c r="B817" s="96">
        <v>15491.345879131935</v>
      </c>
      <c r="C817" s="96">
        <v>15462.975775655768</v>
      </c>
      <c r="D817" s="96">
        <v>154731.74434644566</v>
      </c>
      <c r="E817" s="96">
        <v>162213.6709198557</v>
      </c>
      <c r="F817" s="34">
        <f t="shared" si="71"/>
        <v>9.988269938177645</v>
      </c>
      <c r="G817" s="34">
        <f t="shared" si="72"/>
        <v>10.490456253267745</v>
      </c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72">
        <f t="shared" si="69"/>
        <v>154731.74434644566</v>
      </c>
      <c r="U817" s="72">
        <f t="shared" si="75"/>
        <v>162213.6709198557</v>
      </c>
      <c r="V817" s="51"/>
      <c r="W817" s="52"/>
      <c r="X817" s="52"/>
      <c r="Y817" s="52"/>
      <c r="Z817" s="52"/>
      <c r="AA817" s="52"/>
      <c r="AB817" s="52"/>
      <c r="AC817" s="52"/>
      <c r="AD817" s="52"/>
      <c r="AE817" s="52"/>
      <c r="AF817" s="52"/>
      <c r="AG817" s="94"/>
      <c r="AH817" s="94"/>
      <c r="AI817" s="94"/>
      <c r="AJ817" s="94"/>
    </row>
    <row r="818" spans="1:36" ht="15">
      <c r="A818" s="73" t="s">
        <v>694</v>
      </c>
      <c r="B818" s="10">
        <v>46151</v>
      </c>
      <c r="C818" s="10">
        <v>56822</v>
      </c>
      <c r="D818" s="10">
        <v>224195</v>
      </c>
      <c r="E818" s="10">
        <v>285312</v>
      </c>
      <c r="F818" s="34">
        <f t="shared" si="71"/>
        <v>4.857857901237243</v>
      </c>
      <c r="G818" s="34">
        <f t="shared" si="72"/>
        <v>5.021153778466087</v>
      </c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72">
        <f t="shared" si="69"/>
        <v>224195</v>
      </c>
      <c r="U818" s="72">
        <f t="shared" si="75"/>
        <v>285312</v>
      </c>
      <c r="V818" s="51"/>
      <c r="W818" s="99"/>
      <c r="X818" s="99"/>
      <c r="Y818" s="99"/>
      <c r="Z818" s="99"/>
      <c r="AA818" s="99"/>
      <c r="AB818" s="99"/>
      <c r="AC818" s="99"/>
      <c r="AD818" s="99"/>
      <c r="AE818" s="99"/>
      <c r="AF818" s="99"/>
      <c r="AG818" s="94"/>
      <c r="AH818" s="94"/>
      <c r="AI818" s="94"/>
      <c r="AJ818" s="94"/>
    </row>
    <row r="819" spans="1:36" ht="15">
      <c r="A819" s="73" t="s">
        <v>27</v>
      </c>
      <c r="B819" s="10">
        <v>3362</v>
      </c>
      <c r="C819" s="10">
        <v>3362</v>
      </c>
      <c r="D819" s="10">
        <v>67240</v>
      </c>
      <c r="E819" s="10">
        <v>67240</v>
      </c>
      <c r="F819" s="34">
        <f t="shared" si="71"/>
        <v>20</v>
      </c>
      <c r="G819" s="34">
        <f t="shared" si="72"/>
        <v>20</v>
      </c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72">
        <f t="shared" si="69"/>
        <v>67240</v>
      </c>
      <c r="U819" s="72">
        <f t="shared" si="75"/>
        <v>67240</v>
      </c>
      <c r="V819" s="51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94"/>
      <c r="AH819" s="94"/>
      <c r="AI819" s="94"/>
      <c r="AJ819" s="94"/>
    </row>
    <row r="820" spans="1:36" ht="15">
      <c r="A820" s="73" t="s">
        <v>671</v>
      </c>
      <c r="B820" s="10">
        <v>25358</v>
      </c>
      <c r="C820" s="10">
        <v>25358</v>
      </c>
      <c r="D820" s="10">
        <v>159180</v>
      </c>
      <c r="E820" s="10">
        <v>175098</v>
      </c>
      <c r="F820" s="34">
        <f t="shared" si="71"/>
        <v>6.277308936035965</v>
      </c>
      <c r="G820" s="34">
        <f t="shared" si="72"/>
        <v>6.905039829639562</v>
      </c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72">
        <f t="shared" si="69"/>
        <v>159180</v>
      </c>
      <c r="U820" s="72">
        <f t="shared" si="75"/>
        <v>175098</v>
      </c>
      <c r="V820" s="51"/>
      <c r="W820" s="52"/>
      <c r="X820" s="52"/>
      <c r="Y820" s="52"/>
      <c r="Z820" s="52"/>
      <c r="AA820" s="52"/>
      <c r="AB820" s="52"/>
      <c r="AC820" s="52"/>
      <c r="AD820" s="52"/>
      <c r="AE820" s="52"/>
      <c r="AF820" s="52"/>
      <c r="AG820" s="94"/>
      <c r="AH820" s="94"/>
      <c r="AI820" s="94"/>
      <c r="AJ820" s="94"/>
    </row>
    <row r="821" spans="1:36" ht="15">
      <c r="A821" s="73" t="s">
        <v>584</v>
      </c>
      <c r="B821" s="10">
        <v>2127</v>
      </c>
      <c r="C821" s="10">
        <v>2050</v>
      </c>
      <c r="D821" s="10">
        <v>13807</v>
      </c>
      <c r="E821" s="10">
        <v>13400</v>
      </c>
      <c r="F821" s="34">
        <f t="shared" si="71"/>
        <v>6.491302303714152</v>
      </c>
      <c r="G821" s="34">
        <f t="shared" si="72"/>
        <v>6.536585365853658</v>
      </c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72">
        <f t="shared" si="69"/>
        <v>13807</v>
      </c>
      <c r="U821" s="72">
        <f t="shared" si="75"/>
        <v>13400</v>
      </c>
      <c r="V821" s="51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94"/>
      <c r="AH821" s="94"/>
      <c r="AI821" s="94"/>
      <c r="AJ821" s="94"/>
    </row>
    <row r="822" spans="1:36" ht="15">
      <c r="A822" s="73" t="s">
        <v>238</v>
      </c>
      <c r="B822" s="96">
        <v>102142.54957423027</v>
      </c>
      <c r="C822" s="96">
        <v>102023.40453353777</v>
      </c>
      <c r="D822" s="96">
        <v>456038.3464603118</v>
      </c>
      <c r="E822" s="96">
        <v>500615.1740103205</v>
      </c>
      <c r="F822" s="34">
        <f t="shared" si="71"/>
        <v>4.464724528232909</v>
      </c>
      <c r="G822" s="34">
        <f t="shared" si="72"/>
        <v>4.906865991182985</v>
      </c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72">
        <f t="shared" si="69"/>
        <v>456038.3464603118</v>
      </c>
      <c r="U822" s="72">
        <f t="shared" si="75"/>
        <v>500615.1740103205</v>
      </c>
      <c r="V822" s="51"/>
      <c r="W822" s="52"/>
      <c r="X822" s="52"/>
      <c r="Y822" s="52"/>
      <c r="Z822" s="52"/>
      <c r="AA822" s="52"/>
      <c r="AB822" s="52"/>
      <c r="AC822" s="52"/>
      <c r="AD822" s="52"/>
      <c r="AE822" s="52"/>
      <c r="AF822" s="52"/>
      <c r="AG822" s="94"/>
      <c r="AH822" s="94"/>
      <c r="AI822" s="94"/>
      <c r="AJ822" s="94"/>
    </row>
    <row r="823" spans="1:36" ht="15">
      <c r="A823" s="73" t="s">
        <v>392</v>
      </c>
      <c r="B823" s="10">
        <v>1723</v>
      </c>
      <c r="C823" s="10">
        <v>1723</v>
      </c>
      <c r="D823" s="10">
        <v>34977</v>
      </c>
      <c r="E823" s="10">
        <v>34977</v>
      </c>
      <c r="F823" s="34">
        <f t="shared" si="71"/>
        <v>20.30005803830528</v>
      </c>
      <c r="G823" s="34">
        <f t="shared" si="72"/>
        <v>20.30005803830528</v>
      </c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72">
        <f t="shared" si="69"/>
        <v>34977</v>
      </c>
      <c r="U823" s="72">
        <f t="shared" si="75"/>
        <v>34977</v>
      </c>
      <c r="V823" s="51"/>
      <c r="W823" s="52"/>
      <c r="X823" s="52"/>
      <c r="Y823" s="52"/>
      <c r="Z823" s="52"/>
      <c r="AA823" s="52"/>
      <c r="AB823" s="52"/>
      <c r="AC823" s="52"/>
      <c r="AD823" s="52"/>
      <c r="AE823" s="52"/>
      <c r="AF823" s="52"/>
      <c r="AG823" s="94"/>
      <c r="AH823" s="94"/>
      <c r="AI823" s="94"/>
      <c r="AJ823" s="94"/>
    </row>
    <row r="824" spans="1:36" ht="15">
      <c r="A824" s="73" t="s">
        <v>314</v>
      </c>
      <c r="B824" s="96">
        <v>20163.380766288</v>
      </c>
      <c r="C824" s="96">
        <v>20211.139758330217</v>
      </c>
      <c r="D824" s="96">
        <v>22882.71011078018</v>
      </c>
      <c r="E824" s="96">
        <v>34273.499764996486</v>
      </c>
      <c r="F824" s="34">
        <f t="shared" si="71"/>
        <v>1.1348647518990833</v>
      </c>
      <c r="G824" s="34">
        <f t="shared" si="72"/>
        <v>1.6957727359670713</v>
      </c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72">
        <f t="shared" si="69"/>
        <v>22882.71011078018</v>
      </c>
      <c r="U824" s="72">
        <f t="shared" si="75"/>
        <v>34273.499764996486</v>
      </c>
      <c r="V824" s="51"/>
      <c r="W824" s="52"/>
      <c r="X824" s="52"/>
      <c r="Y824" s="52"/>
      <c r="Z824" s="52"/>
      <c r="AA824" s="52"/>
      <c r="AB824" s="52"/>
      <c r="AC824" s="52"/>
      <c r="AD824" s="52"/>
      <c r="AE824" s="52"/>
      <c r="AF824" s="52"/>
      <c r="AG824" s="94"/>
      <c r="AH824" s="94"/>
      <c r="AI824" s="94"/>
      <c r="AJ824" s="94"/>
    </row>
    <row r="825" spans="1:36" ht="15">
      <c r="A825" s="73" t="s">
        <v>239</v>
      </c>
      <c r="B825" s="96">
        <v>12424.547675663327</v>
      </c>
      <c r="C825" s="96">
        <v>13271.746618053161</v>
      </c>
      <c r="D825" s="96">
        <v>112652.02215699613</v>
      </c>
      <c r="E825" s="96">
        <v>119271.19486686664</v>
      </c>
      <c r="F825" s="34">
        <f t="shared" si="71"/>
        <v>9.066891213887335</v>
      </c>
      <c r="G825" s="34">
        <f t="shared" si="72"/>
        <v>8.98684990750393</v>
      </c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72">
        <f t="shared" si="69"/>
        <v>112652.02215699613</v>
      </c>
      <c r="U825" s="72">
        <f t="shared" si="75"/>
        <v>119271.19486686664</v>
      </c>
      <c r="V825" s="51"/>
      <c r="W825" s="52"/>
      <c r="X825" s="52"/>
      <c r="Y825" s="52"/>
      <c r="Z825" s="52"/>
      <c r="AA825" s="52"/>
      <c r="AB825" s="52"/>
      <c r="AC825" s="52"/>
      <c r="AD825" s="52"/>
      <c r="AE825" s="52"/>
      <c r="AF825" s="52"/>
      <c r="AG825" s="94"/>
      <c r="AH825" s="94"/>
      <c r="AI825" s="94"/>
      <c r="AJ825" s="94"/>
    </row>
    <row r="826" spans="1:36" ht="42.75">
      <c r="A826" s="73" t="s">
        <v>7</v>
      </c>
      <c r="B826" s="10">
        <v>38592</v>
      </c>
      <c r="C826" s="10">
        <v>38592</v>
      </c>
      <c r="D826" s="10">
        <v>928067</v>
      </c>
      <c r="E826" s="10">
        <v>928067</v>
      </c>
      <c r="F826" s="34">
        <f t="shared" si="71"/>
        <v>24.0481706053068</v>
      </c>
      <c r="G826" s="34">
        <f t="shared" si="72"/>
        <v>24.0481706053068</v>
      </c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72">
        <f t="shared" si="69"/>
        <v>928067</v>
      </c>
      <c r="U826" s="72">
        <f t="shared" si="75"/>
        <v>928067</v>
      </c>
      <c r="V826" s="51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  <c r="AG826" s="94"/>
      <c r="AH826" s="94"/>
      <c r="AI826" s="94"/>
      <c r="AJ826" s="94"/>
    </row>
    <row r="827" spans="1:36" ht="15">
      <c r="A827" s="73" t="s">
        <v>24</v>
      </c>
      <c r="B827" s="10">
        <v>287491</v>
      </c>
      <c r="C827" s="10">
        <v>290000</v>
      </c>
      <c r="D827" s="10">
        <v>6325056</v>
      </c>
      <c r="E827" s="10">
        <v>6400000</v>
      </c>
      <c r="F827" s="34">
        <f t="shared" si="71"/>
        <v>22.000883505918445</v>
      </c>
      <c r="G827" s="34">
        <f t="shared" si="72"/>
        <v>22.06896551724138</v>
      </c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72">
        <f t="shared" si="69"/>
        <v>6325056</v>
      </c>
      <c r="U827" s="72">
        <f t="shared" si="75"/>
        <v>6400000</v>
      </c>
      <c r="V827" s="51"/>
      <c r="W827" s="52"/>
      <c r="X827" s="52"/>
      <c r="Y827" s="52"/>
      <c r="Z827" s="52"/>
      <c r="AA827" s="52"/>
      <c r="AB827" s="52"/>
      <c r="AC827" s="52"/>
      <c r="AD827" s="52"/>
      <c r="AE827" s="52"/>
      <c r="AF827" s="52"/>
      <c r="AG827" s="94"/>
      <c r="AH827" s="94"/>
      <c r="AI827" s="94"/>
      <c r="AJ827" s="94"/>
    </row>
    <row r="828" spans="1:36" ht="15">
      <c r="A828" s="73" t="s">
        <v>618</v>
      </c>
      <c r="B828" s="10">
        <v>160186</v>
      </c>
      <c r="C828" s="10">
        <v>160200</v>
      </c>
      <c r="D828" s="10">
        <v>3754730</v>
      </c>
      <c r="E828" s="10">
        <v>3800000</v>
      </c>
      <c r="F828" s="34">
        <f t="shared" si="71"/>
        <v>23.439813716554504</v>
      </c>
      <c r="G828" s="34">
        <f t="shared" si="72"/>
        <v>23.72034956304619</v>
      </c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72">
        <f t="shared" si="69"/>
        <v>3754730</v>
      </c>
      <c r="U828" s="72">
        <f t="shared" si="75"/>
        <v>3800000</v>
      </c>
      <c r="V828" s="51"/>
      <c r="W828" s="52"/>
      <c r="X828" s="52"/>
      <c r="Y828" s="52"/>
      <c r="Z828" s="52"/>
      <c r="AA828" s="52"/>
      <c r="AB828" s="52"/>
      <c r="AC828" s="52"/>
      <c r="AD828" s="52"/>
      <c r="AE828" s="52"/>
      <c r="AF828" s="52"/>
      <c r="AG828" s="94"/>
      <c r="AH828" s="94"/>
      <c r="AI828" s="94"/>
      <c r="AJ828" s="94"/>
    </row>
    <row r="829" spans="1:36" ht="15">
      <c r="A829" s="73" t="s">
        <v>315</v>
      </c>
      <c r="B829" s="96">
        <v>21351.575147283464</v>
      </c>
      <c r="C829" s="96">
        <v>5957.010477879744</v>
      </c>
      <c r="D829" s="96">
        <v>78102.4514767167</v>
      </c>
      <c r="E829" s="96">
        <v>64082.96592685039</v>
      </c>
      <c r="F829" s="34">
        <f t="shared" si="71"/>
        <v>3.6579245764289</v>
      </c>
      <c r="G829" s="34">
        <f t="shared" si="72"/>
        <v>10.757571463876154</v>
      </c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72">
        <f t="shared" si="69"/>
        <v>78102.4514767167</v>
      </c>
      <c r="U829" s="72">
        <f t="shared" si="75"/>
        <v>64082.96592685039</v>
      </c>
      <c r="V829" s="51"/>
      <c r="W829" s="52"/>
      <c r="X829" s="52"/>
      <c r="Y829" s="52"/>
      <c r="Z829" s="52"/>
      <c r="AA829" s="52"/>
      <c r="AB829" s="52"/>
      <c r="AC829" s="52"/>
      <c r="AD829" s="52"/>
      <c r="AE829" s="52"/>
      <c r="AF829" s="52"/>
      <c r="AG829" s="94"/>
      <c r="AH829" s="94"/>
      <c r="AI829" s="94"/>
      <c r="AJ829" s="94"/>
    </row>
    <row r="830" spans="1:36" ht="15">
      <c r="A830" s="73" t="s">
        <v>240</v>
      </c>
      <c r="B830" s="96">
        <v>6898.250417532603</v>
      </c>
      <c r="C830" s="96">
        <v>6896.364802266001</v>
      </c>
      <c r="D830" s="96">
        <v>73914.23703899216</v>
      </c>
      <c r="E830" s="96">
        <v>77756.06807403246</v>
      </c>
      <c r="F830" s="34">
        <f t="shared" si="71"/>
        <v>10.714925171624913</v>
      </c>
      <c r="G830" s="34">
        <f t="shared" si="72"/>
        <v>11.274935462880885</v>
      </c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72">
        <f t="shared" si="69"/>
        <v>73914.23703899216</v>
      </c>
      <c r="U830" s="72">
        <f t="shared" si="75"/>
        <v>77756.06807403246</v>
      </c>
      <c r="V830" s="51"/>
      <c r="W830" s="52"/>
      <c r="X830" s="52"/>
      <c r="Y830" s="52"/>
      <c r="Z830" s="52"/>
      <c r="AA830" s="52"/>
      <c r="AB830" s="52"/>
      <c r="AC830" s="52"/>
      <c r="AD830" s="52"/>
      <c r="AE830" s="52"/>
      <c r="AF830" s="52"/>
      <c r="AG830" s="94"/>
      <c r="AH830" s="94"/>
      <c r="AI830" s="94"/>
      <c r="AJ830" s="94"/>
    </row>
    <row r="831" spans="1:36" ht="15">
      <c r="A831" s="73" t="s">
        <v>241</v>
      </c>
      <c r="B831" s="96">
        <v>3277.4423379018504</v>
      </c>
      <c r="C831" s="96">
        <v>3376.83540826226</v>
      </c>
      <c r="D831" s="96">
        <v>62296.676891884475</v>
      </c>
      <c r="E831" s="96">
        <v>66089.94267610487</v>
      </c>
      <c r="F831" s="34">
        <f t="shared" si="71"/>
        <v>19.007711034747143</v>
      </c>
      <c r="G831" s="34">
        <f t="shared" si="72"/>
        <v>19.571561739254314</v>
      </c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72">
        <f aca="true" t="shared" si="76" ref="T831:T894">SUM(J831,P831,D831)</f>
        <v>62296.676891884475</v>
      </c>
      <c r="U831" s="72">
        <f t="shared" si="75"/>
        <v>66089.94267610487</v>
      </c>
      <c r="V831" s="51"/>
      <c r="W831" s="52"/>
      <c r="X831" s="52"/>
      <c r="Y831" s="52"/>
      <c r="Z831" s="52"/>
      <c r="AA831" s="52"/>
      <c r="AB831" s="52"/>
      <c r="AC831" s="52"/>
      <c r="AD831" s="52"/>
      <c r="AE831" s="52"/>
      <c r="AF831" s="52"/>
      <c r="AG831" s="94"/>
      <c r="AH831" s="94"/>
      <c r="AI831" s="94"/>
      <c r="AJ831" s="94"/>
    </row>
    <row r="832" spans="1:36" ht="15">
      <c r="A832" s="73" t="s">
        <v>414</v>
      </c>
      <c r="B832" s="10">
        <v>7812</v>
      </c>
      <c r="C832" s="10">
        <v>7812</v>
      </c>
      <c r="D832" s="10">
        <v>43608</v>
      </c>
      <c r="E832" s="10">
        <v>43700</v>
      </c>
      <c r="F832" s="34">
        <f t="shared" si="71"/>
        <v>5.582181259600614</v>
      </c>
      <c r="G832" s="34">
        <f t="shared" si="72"/>
        <v>5.593958013312852</v>
      </c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72">
        <f t="shared" si="76"/>
        <v>43608</v>
      </c>
      <c r="U832" s="72">
        <f t="shared" si="75"/>
        <v>43700</v>
      </c>
      <c r="V832" s="51"/>
      <c r="W832" s="52"/>
      <c r="X832" s="52"/>
      <c r="Y832" s="52"/>
      <c r="Z832" s="52"/>
      <c r="AA832" s="52"/>
      <c r="AB832" s="52"/>
      <c r="AC832" s="52"/>
      <c r="AD832" s="52"/>
      <c r="AE832" s="52"/>
      <c r="AF832" s="52"/>
      <c r="AG832" s="94"/>
      <c r="AH832" s="94"/>
      <c r="AI832" s="94"/>
      <c r="AJ832" s="94"/>
    </row>
    <row r="833" spans="1:36" ht="15">
      <c r="A833" s="73" t="s">
        <v>242</v>
      </c>
      <c r="B833" s="96">
        <v>10757.081000296666</v>
      </c>
      <c r="C833" s="96">
        <v>11822.072286930836</v>
      </c>
      <c r="D833" s="96">
        <v>115931.52122786787</v>
      </c>
      <c r="E833" s="96">
        <v>134467.94307601132</v>
      </c>
      <c r="F833" s="34">
        <f t="shared" si="71"/>
        <v>10.777228620354409</v>
      </c>
      <c r="G833" s="34">
        <f t="shared" si="72"/>
        <v>11.374312372008085</v>
      </c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72">
        <f t="shared" si="76"/>
        <v>115931.52122786787</v>
      </c>
      <c r="U833" s="72">
        <f t="shared" si="75"/>
        <v>134467.94307601132</v>
      </c>
      <c r="V833" s="51"/>
      <c r="W833" s="52"/>
      <c r="X833" s="52"/>
      <c r="Y833" s="52"/>
      <c r="Z833" s="52"/>
      <c r="AA833" s="52"/>
      <c r="AB833" s="52"/>
      <c r="AC833" s="52"/>
      <c r="AD833" s="52"/>
      <c r="AE833" s="52"/>
      <c r="AF833" s="52"/>
      <c r="AG833" s="94"/>
      <c r="AH833" s="94"/>
      <c r="AI833" s="94"/>
      <c r="AJ833" s="94"/>
    </row>
    <row r="834" spans="1:36" ht="15">
      <c r="A834" s="73" t="s">
        <v>638</v>
      </c>
      <c r="B834" s="10">
        <v>7250</v>
      </c>
      <c r="C834" s="10">
        <v>7250</v>
      </c>
      <c r="D834" s="10">
        <v>95000</v>
      </c>
      <c r="E834" s="10">
        <v>95000</v>
      </c>
      <c r="F834" s="34">
        <f t="shared" si="71"/>
        <v>13.10344827586207</v>
      </c>
      <c r="G834" s="34">
        <f t="shared" si="72"/>
        <v>13.10344827586207</v>
      </c>
      <c r="H834" s="96">
        <v>206</v>
      </c>
      <c r="I834" s="96">
        <v>206</v>
      </c>
      <c r="J834" s="96">
        <v>5000</v>
      </c>
      <c r="K834" s="96">
        <v>5600</v>
      </c>
      <c r="L834" s="10">
        <f>J834/H834</f>
        <v>24.271844660194176</v>
      </c>
      <c r="M834" s="10">
        <f>K834/I834</f>
        <v>27.184466019417474</v>
      </c>
      <c r="N834" s="10"/>
      <c r="O834" s="10"/>
      <c r="P834" s="10"/>
      <c r="Q834" s="10"/>
      <c r="R834" s="10"/>
      <c r="S834" s="10"/>
      <c r="T834" s="72">
        <f t="shared" si="76"/>
        <v>100000</v>
      </c>
      <c r="U834" s="72">
        <f t="shared" si="75"/>
        <v>100600</v>
      </c>
      <c r="V834" s="51"/>
      <c r="W834" s="52"/>
      <c r="X834" s="52"/>
      <c r="Y834" s="52"/>
      <c r="Z834" s="52"/>
      <c r="AA834" s="52"/>
      <c r="AB834" s="52"/>
      <c r="AC834" s="52"/>
      <c r="AD834" s="52"/>
      <c r="AE834" s="52"/>
      <c r="AF834" s="52"/>
      <c r="AG834" s="94"/>
      <c r="AH834" s="94"/>
      <c r="AI834" s="94"/>
      <c r="AJ834" s="94"/>
    </row>
    <row r="835" spans="1:36" ht="15">
      <c r="A835" s="73" t="s">
        <v>316</v>
      </c>
      <c r="B835" s="96">
        <v>6728.2774039350015</v>
      </c>
      <c r="C835" s="96">
        <v>6736.183077645001</v>
      </c>
      <c r="D835" s="96">
        <v>54717.18193562944</v>
      </c>
      <c r="E835" s="96">
        <v>58607.113978032816</v>
      </c>
      <c r="F835" s="34">
        <f t="shared" si="71"/>
        <v>8.132420625764977</v>
      </c>
      <c r="G835" s="34">
        <f t="shared" si="72"/>
        <v>8.700344587208297</v>
      </c>
      <c r="H835" s="96"/>
      <c r="I835" s="96"/>
      <c r="J835" s="96"/>
      <c r="K835" s="96"/>
      <c r="L835" s="96"/>
      <c r="M835" s="96"/>
      <c r="N835" s="10"/>
      <c r="O835" s="10"/>
      <c r="P835" s="10"/>
      <c r="Q835" s="10"/>
      <c r="R835" s="10"/>
      <c r="S835" s="10"/>
      <c r="T835" s="72">
        <f t="shared" si="76"/>
        <v>54717.18193562944</v>
      </c>
      <c r="U835" s="72">
        <f t="shared" si="75"/>
        <v>58607.113978032816</v>
      </c>
      <c r="V835" s="51"/>
      <c r="W835" s="52"/>
      <c r="X835" s="52"/>
      <c r="Y835" s="52"/>
      <c r="Z835" s="52"/>
      <c r="AA835" s="52"/>
      <c r="AB835" s="52"/>
      <c r="AC835" s="52"/>
      <c r="AD835" s="52"/>
      <c r="AE835" s="52"/>
      <c r="AF835" s="52"/>
      <c r="AG835" s="94"/>
      <c r="AH835" s="94"/>
      <c r="AI835" s="94"/>
      <c r="AJ835" s="94"/>
    </row>
    <row r="836" spans="1:36" ht="15">
      <c r="A836" s="73" t="s">
        <v>243</v>
      </c>
      <c r="B836" s="96">
        <v>63931.57240805491</v>
      </c>
      <c r="C836" s="96">
        <v>62799.40421894794</v>
      </c>
      <c r="D836" s="96">
        <v>1130613.2815379007</v>
      </c>
      <c r="E836" s="96">
        <v>1178554.1477254862</v>
      </c>
      <c r="F836" s="34">
        <f t="shared" si="71"/>
        <v>17.68474071498751</v>
      </c>
      <c r="G836" s="34">
        <f t="shared" si="72"/>
        <v>18.76696383323157</v>
      </c>
      <c r="H836" s="96"/>
      <c r="I836" s="96"/>
      <c r="J836" s="96"/>
      <c r="K836" s="96"/>
      <c r="L836" s="96"/>
      <c r="M836" s="96"/>
      <c r="N836" s="10"/>
      <c r="O836" s="10"/>
      <c r="P836" s="10"/>
      <c r="Q836" s="10"/>
      <c r="R836" s="10"/>
      <c r="S836" s="10"/>
      <c r="T836" s="72">
        <f t="shared" si="76"/>
        <v>1130613.2815379007</v>
      </c>
      <c r="U836" s="72">
        <f t="shared" si="75"/>
        <v>1178554.1477254862</v>
      </c>
      <c r="V836" s="51"/>
      <c r="W836" s="52"/>
      <c r="X836" s="52"/>
      <c r="Y836" s="52"/>
      <c r="Z836" s="52"/>
      <c r="AA836" s="52"/>
      <c r="AB836" s="52"/>
      <c r="AC836" s="52"/>
      <c r="AD836" s="52"/>
      <c r="AE836" s="52"/>
      <c r="AF836" s="52"/>
      <c r="AG836" s="94"/>
      <c r="AH836" s="94"/>
      <c r="AI836" s="94"/>
      <c r="AJ836" s="94"/>
    </row>
    <row r="837" spans="1:36" ht="15">
      <c r="A837" s="73" t="s">
        <v>244</v>
      </c>
      <c r="B837" s="96">
        <v>23182.431871676567</v>
      </c>
      <c r="C837" s="96">
        <v>34049.21173870788</v>
      </c>
      <c r="D837" s="96">
        <v>302117.45349583676</v>
      </c>
      <c r="E837" s="96">
        <v>455156.3659423208</v>
      </c>
      <c r="F837" s="34">
        <f t="shared" si="71"/>
        <v>13.032172602433166</v>
      </c>
      <c r="G837" s="34">
        <f t="shared" si="72"/>
        <v>13.36760361547193</v>
      </c>
      <c r="H837" s="96"/>
      <c r="I837" s="96"/>
      <c r="J837" s="96"/>
      <c r="K837" s="96"/>
      <c r="L837" s="96"/>
      <c r="M837" s="96"/>
      <c r="N837" s="10"/>
      <c r="O837" s="10"/>
      <c r="P837" s="10"/>
      <c r="Q837" s="10"/>
      <c r="R837" s="10"/>
      <c r="S837" s="10"/>
      <c r="T837" s="72">
        <f t="shared" si="76"/>
        <v>302117.45349583676</v>
      </c>
      <c r="U837" s="72">
        <f t="shared" si="75"/>
        <v>455156.3659423208</v>
      </c>
      <c r="V837" s="51"/>
      <c r="W837" s="52"/>
      <c r="X837" s="52"/>
      <c r="Y837" s="52"/>
      <c r="Z837" s="52"/>
      <c r="AA837" s="52"/>
      <c r="AB837" s="52"/>
      <c r="AC837" s="52"/>
      <c r="AD837" s="52"/>
      <c r="AE837" s="52"/>
      <c r="AF837" s="52"/>
      <c r="AG837" s="94"/>
      <c r="AH837" s="94"/>
      <c r="AI837" s="94"/>
      <c r="AJ837" s="94"/>
    </row>
    <row r="838" spans="1:36" ht="15">
      <c r="A838" s="73" t="s">
        <v>245</v>
      </c>
      <c r="B838" s="96">
        <v>57681.68356406376</v>
      </c>
      <c r="C838" s="96">
        <v>57414.61115299737</v>
      </c>
      <c r="D838" s="96">
        <v>279944.62805662304</v>
      </c>
      <c r="E838" s="96">
        <v>300579.26867652073</v>
      </c>
      <c r="F838" s="34">
        <f t="shared" si="71"/>
        <v>4.853267289705657</v>
      </c>
      <c r="G838" s="34">
        <f t="shared" si="72"/>
        <v>5.235239996236198</v>
      </c>
      <c r="H838" s="96"/>
      <c r="I838" s="96"/>
      <c r="J838" s="96"/>
      <c r="K838" s="96"/>
      <c r="L838" s="96"/>
      <c r="M838" s="96"/>
      <c r="N838" s="10"/>
      <c r="O838" s="10"/>
      <c r="P838" s="10"/>
      <c r="Q838" s="10"/>
      <c r="R838" s="10"/>
      <c r="S838" s="10"/>
      <c r="T838" s="72">
        <f t="shared" si="76"/>
        <v>279944.62805662304</v>
      </c>
      <c r="U838" s="72">
        <f t="shared" si="75"/>
        <v>300579.26867652073</v>
      </c>
      <c r="V838" s="51"/>
      <c r="W838" s="52"/>
      <c r="X838" s="52"/>
      <c r="Y838" s="52"/>
      <c r="Z838" s="52"/>
      <c r="AA838" s="52"/>
      <c r="AB838" s="52"/>
      <c r="AC838" s="52"/>
      <c r="AD838" s="52"/>
      <c r="AE838" s="52"/>
      <c r="AF838" s="52"/>
      <c r="AG838" s="94"/>
      <c r="AH838" s="94"/>
      <c r="AI838" s="94"/>
      <c r="AJ838" s="94"/>
    </row>
    <row r="839" spans="1:36" ht="15">
      <c r="A839" s="73" t="s">
        <v>246</v>
      </c>
      <c r="B839" s="96">
        <v>9543.17472312144</v>
      </c>
      <c r="C839" s="96">
        <v>9545.15174756208</v>
      </c>
      <c r="D839" s="96">
        <v>96743.57153255613</v>
      </c>
      <c r="E839" s="96">
        <v>101788.89785088749</v>
      </c>
      <c r="F839" s="34">
        <f t="shared" si="71"/>
        <v>10.137462043753995</v>
      </c>
      <c r="G839" s="34">
        <f t="shared" si="72"/>
        <v>10.663937100516533</v>
      </c>
      <c r="H839" s="96"/>
      <c r="I839" s="96"/>
      <c r="J839" s="96"/>
      <c r="K839" s="96"/>
      <c r="L839" s="96"/>
      <c r="M839" s="96"/>
      <c r="N839" s="10"/>
      <c r="O839" s="10"/>
      <c r="P839" s="10"/>
      <c r="Q839" s="10"/>
      <c r="R839" s="10"/>
      <c r="S839" s="10"/>
      <c r="T839" s="72">
        <f t="shared" si="76"/>
        <v>96743.57153255613</v>
      </c>
      <c r="U839" s="72">
        <f t="shared" si="75"/>
        <v>101788.89785088749</v>
      </c>
      <c r="V839" s="51"/>
      <c r="W839" s="52"/>
      <c r="X839" s="52"/>
      <c r="Y839" s="52"/>
      <c r="Z839" s="52"/>
      <c r="AA839" s="52"/>
      <c r="AB839" s="52"/>
      <c r="AC839" s="52"/>
      <c r="AD839" s="52"/>
      <c r="AE839" s="52"/>
      <c r="AF839" s="52"/>
      <c r="AG839" s="94"/>
      <c r="AH839" s="94"/>
      <c r="AI839" s="94"/>
      <c r="AJ839" s="94"/>
    </row>
    <row r="840" spans="1:36" ht="15">
      <c r="A840" s="73" t="s">
        <v>247</v>
      </c>
      <c r="B840" s="96">
        <v>26305.58213480001</v>
      </c>
      <c r="C840" s="96">
        <v>26289.75258</v>
      </c>
      <c r="D840" s="96">
        <v>245280.08977298226</v>
      </c>
      <c r="E840" s="96">
        <v>260131.94161243626</v>
      </c>
      <c r="F840" s="34">
        <f t="shared" si="71"/>
        <v>9.324260094913388</v>
      </c>
      <c r="G840" s="34">
        <f t="shared" si="72"/>
        <v>9.894803719466433</v>
      </c>
      <c r="H840" s="96"/>
      <c r="I840" s="96"/>
      <c r="J840" s="96"/>
      <c r="K840" s="96"/>
      <c r="L840" s="96"/>
      <c r="M840" s="96"/>
      <c r="N840" s="10"/>
      <c r="O840" s="10"/>
      <c r="P840" s="10"/>
      <c r="Q840" s="10"/>
      <c r="R840" s="10"/>
      <c r="S840" s="10"/>
      <c r="T840" s="72">
        <f t="shared" si="76"/>
        <v>245280.08977298226</v>
      </c>
      <c r="U840" s="72">
        <f t="shared" si="75"/>
        <v>260131.94161243626</v>
      </c>
      <c r="V840" s="51"/>
      <c r="W840" s="52"/>
      <c r="X840" s="52"/>
      <c r="Y840" s="52"/>
      <c r="Z840" s="52"/>
      <c r="AA840" s="52"/>
      <c r="AB840" s="52"/>
      <c r="AC840" s="52"/>
      <c r="AD840" s="52"/>
      <c r="AE840" s="52"/>
      <c r="AF840" s="52"/>
      <c r="AG840" s="94"/>
      <c r="AH840" s="94"/>
      <c r="AI840" s="94"/>
      <c r="AJ840" s="94"/>
    </row>
    <row r="841" spans="1:36" ht="15">
      <c r="A841" s="73" t="s">
        <v>248</v>
      </c>
      <c r="B841" s="96">
        <v>5845.817324994095</v>
      </c>
      <c r="C841" s="96">
        <v>5937.123187592776</v>
      </c>
      <c r="D841" s="96">
        <v>105537.59090607302</v>
      </c>
      <c r="E841" s="96">
        <v>111592.81409964703</v>
      </c>
      <c r="F841" s="34">
        <f t="shared" si="71"/>
        <v>18.053521866795528</v>
      </c>
      <c r="G841" s="34">
        <f t="shared" si="72"/>
        <v>18.79577205553868</v>
      </c>
      <c r="H841" s="96"/>
      <c r="I841" s="96"/>
      <c r="J841" s="96"/>
      <c r="K841" s="96"/>
      <c r="L841" s="96"/>
      <c r="M841" s="96"/>
      <c r="N841" s="10"/>
      <c r="O841" s="10"/>
      <c r="P841" s="10"/>
      <c r="Q841" s="10"/>
      <c r="R841" s="10"/>
      <c r="S841" s="10"/>
      <c r="T841" s="72">
        <f t="shared" si="76"/>
        <v>105537.59090607302</v>
      </c>
      <c r="U841" s="72">
        <f t="shared" si="75"/>
        <v>111592.81409964703</v>
      </c>
      <c r="V841" s="51"/>
      <c r="W841" s="52"/>
      <c r="X841" s="52"/>
      <c r="Y841" s="52"/>
      <c r="Z841" s="52"/>
      <c r="AA841" s="52"/>
      <c r="AB841" s="52"/>
      <c r="AC841" s="52"/>
      <c r="AD841" s="52"/>
      <c r="AE841" s="52"/>
      <c r="AF841" s="52"/>
      <c r="AG841" s="94"/>
      <c r="AH841" s="94"/>
      <c r="AI841" s="94"/>
      <c r="AJ841" s="94"/>
    </row>
    <row r="842" spans="1:36" ht="15">
      <c r="A842" s="73" t="s">
        <v>249</v>
      </c>
      <c r="B842" s="96">
        <v>11730.176386723853</v>
      </c>
      <c r="C842" s="96">
        <v>11737.329751690806</v>
      </c>
      <c r="D842" s="96">
        <v>131548.6688867986</v>
      </c>
      <c r="E842" s="96">
        <v>131624.25153862606</v>
      </c>
      <c r="F842" s="34">
        <f t="shared" si="71"/>
        <v>11.21455164439681</v>
      </c>
      <c r="G842" s="34">
        <f t="shared" si="72"/>
        <v>11.214156398704322</v>
      </c>
      <c r="H842" s="96"/>
      <c r="I842" s="96"/>
      <c r="J842" s="96"/>
      <c r="K842" s="96"/>
      <c r="L842" s="96"/>
      <c r="M842" s="96"/>
      <c r="N842" s="10"/>
      <c r="O842" s="10"/>
      <c r="P842" s="10"/>
      <c r="Q842" s="10"/>
      <c r="R842" s="10"/>
      <c r="S842" s="10"/>
      <c r="T842" s="72">
        <f t="shared" si="76"/>
        <v>131548.6688867986</v>
      </c>
      <c r="U842" s="72">
        <f t="shared" si="75"/>
        <v>131624.25153862606</v>
      </c>
      <c r="V842" s="51"/>
      <c r="W842" s="52"/>
      <c r="X842" s="52"/>
      <c r="Y842" s="52"/>
      <c r="Z842" s="52"/>
      <c r="AA842" s="52"/>
      <c r="AB842" s="52"/>
      <c r="AC842" s="52"/>
      <c r="AD842" s="52"/>
      <c r="AE842" s="52"/>
      <c r="AF842" s="52"/>
      <c r="AG842" s="94"/>
      <c r="AH842" s="94"/>
      <c r="AI842" s="94"/>
      <c r="AJ842" s="94"/>
    </row>
    <row r="843" spans="1:36" ht="15">
      <c r="A843" s="73" t="s">
        <v>712</v>
      </c>
      <c r="B843" s="10">
        <v>2549</v>
      </c>
      <c r="C843" s="10">
        <v>2600</v>
      </c>
      <c r="D843" s="10">
        <v>185304</v>
      </c>
      <c r="E843" s="10">
        <v>192000</v>
      </c>
      <c r="F843" s="34">
        <f t="shared" si="71"/>
        <v>72.69674382110631</v>
      </c>
      <c r="G843" s="34">
        <f t="shared" si="72"/>
        <v>73.84615384615384</v>
      </c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72">
        <f t="shared" si="76"/>
        <v>185304</v>
      </c>
      <c r="U843" s="72">
        <f t="shared" si="75"/>
        <v>192000</v>
      </c>
      <c r="V843" s="51"/>
      <c r="W843" s="52"/>
      <c r="X843" s="52"/>
      <c r="Y843" s="52"/>
      <c r="Z843" s="52"/>
      <c r="AA843" s="52"/>
      <c r="AB843" s="52"/>
      <c r="AC843" s="52"/>
      <c r="AD843" s="52"/>
      <c r="AE843" s="52"/>
      <c r="AF843" s="52"/>
      <c r="AG843" s="94"/>
      <c r="AH843" s="94"/>
      <c r="AI843" s="94"/>
      <c r="AJ843" s="94"/>
    </row>
    <row r="844" spans="1:36" ht="15">
      <c r="A844" s="73" t="s">
        <v>250</v>
      </c>
      <c r="B844" s="96">
        <v>8483.241087148246</v>
      </c>
      <c r="C844" s="96">
        <v>8178.857035959505</v>
      </c>
      <c r="D844" s="96">
        <v>132814.9215933664</v>
      </c>
      <c r="E844" s="96">
        <v>135877.3473991721</v>
      </c>
      <c r="F844" s="34">
        <f t="shared" si="71"/>
        <v>15.656153141112</v>
      </c>
      <c r="G844" s="34">
        <f t="shared" si="72"/>
        <v>16.613243977950475</v>
      </c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72">
        <f t="shared" si="76"/>
        <v>132814.9215933664</v>
      </c>
      <c r="U844" s="72">
        <f t="shared" si="75"/>
        <v>135877.3473991721</v>
      </c>
      <c r="V844" s="51"/>
      <c r="W844" s="52"/>
      <c r="X844" s="52"/>
      <c r="Y844" s="52"/>
      <c r="Z844" s="52"/>
      <c r="AA844" s="52"/>
      <c r="AB844" s="52"/>
      <c r="AC844" s="52"/>
      <c r="AD844" s="52"/>
      <c r="AE844" s="52"/>
      <c r="AF844" s="52"/>
      <c r="AG844" s="94"/>
      <c r="AH844" s="94"/>
      <c r="AI844" s="94"/>
      <c r="AJ844" s="94"/>
    </row>
    <row r="845" spans="1:36" ht="15">
      <c r="A845" s="73" t="s">
        <v>57</v>
      </c>
      <c r="B845" s="10">
        <v>25358</v>
      </c>
      <c r="C845" s="10">
        <v>25500</v>
      </c>
      <c r="D845" s="10">
        <v>288108</v>
      </c>
      <c r="E845" s="10">
        <v>290000</v>
      </c>
      <c r="F845" s="34">
        <f aca="true" t="shared" si="77" ref="F845:F908">D845/B845</f>
        <v>11.36162157898888</v>
      </c>
      <c r="G845" s="34">
        <f aca="true" t="shared" si="78" ref="G845:G908">E845/C845</f>
        <v>11.372549019607844</v>
      </c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72">
        <f t="shared" si="76"/>
        <v>288108</v>
      </c>
      <c r="U845" s="72">
        <f t="shared" si="75"/>
        <v>290000</v>
      </c>
      <c r="V845" s="51"/>
      <c r="W845" s="52"/>
      <c r="X845" s="52"/>
      <c r="Y845" s="52"/>
      <c r="Z845" s="52"/>
      <c r="AA845" s="52"/>
      <c r="AB845" s="52"/>
      <c r="AC845" s="52"/>
      <c r="AD845" s="52"/>
      <c r="AE845" s="52"/>
      <c r="AF845" s="52"/>
      <c r="AG845" s="94"/>
      <c r="AH845" s="94"/>
      <c r="AI845" s="94"/>
      <c r="AJ845" s="94"/>
    </row>
    <row r="846" spans="1:36" ht="15">
      <c r="A846" s="73" t="s">
        <v>438</v>
      </c>
      <c r="B846" s="10">
        <v>1953</v>
      </c>
      <c r="C846" s="10">
        <v>2000</v>
      </c>
      <c r="D846" s="10">
        <v>20592</v>
      </c>
      <c r="E846" s="10">
        <v>21000</v>
      </c>
      <c r="F846" s="34">
        <f t="shared" si="77"/>
        <v>10.543778801843319</v>
      </c>
      <c r="G846" s="34">
        <f t="shared" si="78"/>
        <v>10.5</v>
      </c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72">
        <f t="shared" si="76"/>
        <v>20592</v>
      </c>
      <c r="U846" s="72">
        <f t="shared" si="75"/>
        <v>21000</v>
      </c>
      <c r="V846" s="51"/>
      <c r="W846" s="52"/>
      <c r="X846" s="52"/>
      <c r="Y846" s="52"/>
      <c r="Z846" s="52"/>
      <c r="AA846" s="52"/>
      <c r="AB846" s="52"/>
      <c r="AC846" s="52"/>
      <c r="AD846" s="52"/>
      <c r="AE846" s="52"/>
      <c r="AF846" s="52"/>
      <c r="AG846" s="94"/>
      <c r="AH846" s="94"/>
      <c r="AI846" s="94"/>
      <c r="AJ846" s="94"/>
    </row>
    <row r="847" spans="1:36" ht="15">
      <c r="A847" s="73" t="s">
        <v>555</v>
      </c>
      <c r="B847" s="10">
        <v>7250</v>
      </c>
      <c r="C847" s="10">
        <v>7250</v>
      </c>
      <c r="D847" s="10">
        <v>43400</v>
      </c>
      <c r="E847" s="10">
        <v>43400</v>
      </c>
      <c r="F847" s="34">
        <f t="shared" si="77"/>
        <v>5.9862068965517246</v>
      </c>
      <c r="G847" s="34">
        <f t="shared" si="78"/>
        <v>5.9862068965517246</v>
      </c>
      <c r="H847" s="96">
        <v>206</v>
      </c>
      <c r="I847" s="96">
        <v>206</v>
      </c>
      <c r="J847" s="96">
        <v>5000</v>
      </c>
      <c r="K847" s="96">
        <v>5600</v>
      </c>
      <c r="L847" s="10">
        <f>J847/H847</f>
        <v>24.271844660194176</v>
      </c>
      <c r="M847" s="10">
        <f>K847/I847</f>
        <v>27.184466019417474</v>
      </c>
      <c r="N847" s="10">
        <v>3360</v>
      </c>
      <c r="O847" s="10">
        <v>3360</v>
      </c>
      <c r="P847" s="10">
        <v>5000</v>
      </c>
      <c r="Q847" s="10">
        <v>5000</v>
      </c>
      <c r="R847" s="10">
        <f>P847/N847</f>
        <v>1.4880952380952381</v>
      </c>
      <c r="S847" s="10">
        <f>Q847/O847</f>
        <v>1.4880952380952381</v>
      </c>
      <c r="T847" s="72">
        <f t="shared" si="76"/>
        <v>53400</v>
      </c>
      <c r="U847" s="72">
        <f t="shared" si="75"/>
        <v>54000</v>
      </c>
      <c r="V847" s="51"/>
      <c r="W847" s="52"/>
      <c r="X847" s="52"/>
      <c r="Y847" s="52"/>
      <c r="Z847" s="52"/>
      <c r="AA847" s="52"/>
      <c r="AB847" s="52"/>
      <c r="AC847" s="52"/>
      <c r="AD847" s="52"/>
      <c r="AE847" s="52"/>
      <c r="AF847" s="52"/>
      <c r="AG847" s="94"/>
      <c r="AH847" s="94"/>
      <c r="AI847" s="94"/>
      <c r="AJ847" s="94"/>
    </row>
    <row r="848" spans="1:36" ht="15">
      <c r="A848" s="73" t="s">
        <v>251</v>
      </c>
      <c r="B848" s="96">
        <v>24903.173295000008</v>
      </c>
      <c r="C848" s="96">
        <v>24804.74178000001</v>
      </c>
      <c r="D848" s="96">
        <v>78849.24888750029</v>
      </c>
      <c r="E848" s="96">
        <v>87362.49792870636</v>
      </c>
      <c r="F848" s="34">
        <f t="shared" si="77"/>
        <v>3.1662329918143977</v>
      </c>
      <c r="G848" s="34">
        <f t="shared" si="78"/>
        <v>3.522007957331226</v>
      </c>
      <c r="H848" s="96"/>
      <c r="I848" s="96"/>
      <c r="J848" s="96"/>
      <c r="K848" s="96"/>
      <c r="L848" s="96"/>
      <c r="M848" s="96"/>
      <c r="N848" s="10"/>
      <c r="O848" s="10"/>
      <c r="P848" s="10"/>
      <c r="Q848" s="10"/>
      <c r="R848" s="10"/>
      <c r="S848" s="10"/>
      <c r="T848" s="72">
        <f t="shared" si="76"/>
        <v>78849.24888750029</v>
      </c>
      <c r="U848" s="72">
        <f t="shared" si="75"/>
        <v>87362.49792870636</v>
      </c>
      <c r="V848" s="51"/>
      <c r="W848" s="52"/>
      <c r="X848" s="52"/>
      <c r="Y848" s="52"/>
      <c r="Z848" s="52"/>
      <c r="AA848" s="52"/>
      <c r="AB848" s="52"/>
      <c r="AC848" s="52"/>
      <c r="AD848" s="52"/>
      <c r="AE848" s="52"/>
      <c r="AF848" s="52"/>
      <c r="AG848" s="94"/>
      <c r="AH848" s="94"/>
      <c r="AI848" s="94"/>
      <c r="AJ848" s="94"/>
    </row>
    <row r="849" spans="1:36" ht="15">
      <c r="A849" s="73" t="s">
        <v>14</v>
      </c>
      <c r="B849" s="10">
        <v>13136</v>
      </c>
      <c r="C849" s="10">
        <v>13200</v>
      </c>
      <c r="D849" s="10">
        <v>261282</v>
      </c>
      <c r="E849" s="10">
        <v>265000</v>
      </c>
      <c r="F849" s="34">
        <f t="shared" si="77"/>
        <v>19.890529841656516</v>
      </c>
      <c r="G849" s="34">
        <f t="shared" si="78"/>
        <v>20.075757575757574</v>
      </c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72">
        <f t="shared" si="76"/>
        <v>261282</v>
      </c>
      <c r="U849" s="72">
        <f t="shared" si="75"/>
        <v>265000</v>
      </c>
      <c r="V849" s="51"/>
      <c r="W849" s="52"/>
      <c r="X849" s="52"/>
      <c r="Y849" s="52"/>
      <c r="Z849" s="52"/>
      <c r="AA849" s="52"/>
      <c r="AB849" s="52"/>
      <c r="AC849" s="52"/>
      <c r="AD849" s="52"/>
      <c r="AE849" s="52"/>
      <c r="AF849" s="52"/>
      <c r="AG849" s="94"/>
      <c r="AH849" s="94"/>
      <c r="AI849" s="94"/>
      <c r="AJ849" s="94"/>
    </row>
    <row r="850" spans="1:36" ht="15">
      <c r="A850" s="73" t="s">
        <v>567</v>
      </c>
      <c r="B850" s="10"/>
      <c r="C850" s="10"/>
      <c r="D850" s="10">
        <v>60000</v>
      </c>
      <c r="E850" s="10"/>
      <c r="F850" s="34"/>
      <c r="G850" s="34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72">
        <f t="shared" si="76"/>
        <v>60000</v>
      </c>
      <c r="U850" s="72"/>
      <c r="V850" s="51"/>
      <c r="W850" s="52"/>
      <c r="X850" s="52"/>
      <c r="Y850" s="52"/>
      <c r="Z850" s="52"/>
      <c r="AA850" s="52"/>
      <c r="AB850" s="52"/>
      <c r="AC850" s="52"/>
      <c r="AD850" s="52"/>
      <c r="AE850" s="52"/>
      <c r="AF850" s="52"/>
      <c r="AG850" s="94"/>
      <c r="AH850" s="94"/>
      <c r="AI850" s="94"/>
      <c r="AJ850" s="94"/>
    </row>
    <row r="851" spans="1:36" ht="15">
      <c r="A851" s="73" t="s">
        <v>317</v>
      </c>
      <c r="B851" s="96">
        <v>45119.362891943005</v>
      </c>
      <c r="C851" s="96">
        <v>44920.88785240769</v>
      </c>
      <c r="D851" s="96">
        <v>440559.44153650297</v>
      </c>
      <c r="E851" s="96">
        <v>449324.9843513601</v>
      </c>
      <c r="F851" s="34">
        <f t="shared" si="77"/>
        <v>9.764309894880496</v>
      </c>
      <c r="G851" s="34">
        <f t="shared" si="78"/>
        <v>10.002584673474502</v>
      </c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72">
        <f t="shared" si="76"/>
        <v>440559.44153650297</v>
      </c>
      <c r="U851" s="72">
        <f aca="true" t="shared" si="79" ref="U851:U881">SUM(K851,Q851,E851)</f>
        <v>449324.9843513601</v>
      </c>
      <c r="V851" s="51"/>
      <c r="W851" s="52"/>
      <c r="X851" s="52"/>
      <c r="Y851" s="52"/>
      <c r="Z851" s="52"/>
      <c r="AA851" s="52"/>
      <c r="AB851" s="52"/>
      <c r="AC851" s="52"/>
      <c r="AD851" s="52"/>
      <c r="AE851" s="52"/>
      <c r="AF851" s="52"/>
      <c r="AG851" s="94"/>
      <c r="AH851" s="94"/>
      <c r="AI851" s="94"/>
      <c r="AJ851" s="94"/>
    </row>
    <row r="852" spans="1:36" ht="15">
      <c r="A852" s="73" t="s">
        <v>252</v>
      </c>
      <c r="B852" s="96">
        <v>4532.182780511287</v>
      </c>
      <c r="C852" s="96">
        <v>4521.236802642847</v>
      </c>
      <c r="D852" s="96">
        <v>56193.200146057614</v>
      </c>
      <c r="E852" s="96">
        <v>58402.39641679659</v>
      </c>
      <c r="F852" s="34">
        <f t="shared" si="77"/>
        <v>12.398705627604524</v>
      </c>
      <c r="G852" s="34">
        <f t="shared" si="78"/>
        <v>12.917349602802936</v>
      </c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72">
        <f t="shared" si="76"/>
        <v>56193.200146057614</v>
      </c>
      <c r="U852" s="72">
        <f t="shared" si="79"/>
        <v>58402.39641679659</v>
      </c>
      <c r="V852" s="51"/>
      <c r="W852" s="52"/>
      <c r="X852" s="52"/>
      <c r="Y852" s="52"/>
      <c r="Z852" s="52"/>
      <c r="AA852" s="52"/>
      <c r="AB852" s="52"/>
      <c r="AC852" s="52"/>
      <c r="AD852" s="52"/>
      <c r="AE852" s="52"/>
      <c r="AF852" s="52"/>
      <c r="AG852" s="94"/>
      <c r="AH852" s="94"/>
      <c r="AI852" s="94"/>
      <c r="AJ852" s="94"/>
    </row>
    <row r="853" spans="1:36" ht="15">
      <c r="A853" s="73" t="s">
        <v>83</v>
      </c>
      <c r="B853" s="10">
        <v>2062</v>
      </c>
      <c r="C853" s="10">
        <v>1598</v>
      </c>
      <c r="D853" s="10">
        <v>49622</v>
      </c>
      <c r="E853" s="10">
        <v>34738</v>
      </c>
      <c r="F853" s="34">
        <f t="shared" si="77"/>
        <v>24.06498545101843</v>
      </c>
      <c r="G853" s="34">
        <f t="shared" si="78"/>
        <v>21.73842302878598</v>
      </c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72">
        <f t="shared" si="76"/>
        <v>49622</v>
      </c>
      <c r="U853" s="72">
        <f t="shared" si="79"/>
        <v>34738</v>
      </c>
      <c r="V853" s="51"/>
      <c r="W853" s="52"/>
      <c r="X853" s="52"/>
      <c r="Y853" s="52"/>
      <c r="Z853" s="52"/>
      <c r="AA853" s="52"/>
      <c r="AB853" s="52"/>
      <c r="AC853" s="52"/>
      <c r="AD853" s="52"/>
      <c r="AE853" s="52"/>
      <c r="AF853" s="52"/>
      <c r="AG853" s="94"/>
      <c r="AH853" s="94"/>
      <c r="AI853" s="94"/>
      <c r="AJ853" s="94"/>
    </row>
    <row r="854" spans="1:36" ht="15">
      <c r="A854" s="73" t="s">
        <v>253</v>
      </c>
      <c r="B854" s="96">
        <v>44823.00542481611</v>
      </c>
      <c r="C854" s="96">
        <v>44842.947909287985</v>
      </c>
      <c r="D854" s="96">
        <v>638477.6475815048</v>
      </c>
      <c r="E854" s="96">
        <v>640570.397286784</v>
      </c>
      <c r="F854" s="34">
        <f t="shared" si="77"/>
        <v>14.244418497382009</v>
      </c>
      <c r="G854" s="34">
        <f t="shared" si="78"/>
        <v>14.284752166217588</v>
      </c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72">
        <f t="shared" si="76"/>
        <v>638477.6475815048</v>
      </c>
      <c r="U854" s="72">
        <f t="shared" si="79"/>
        <v>640570.397286784</v>
      </c>
      <c r="V854" s="51"/>
      <c r="W854" s="52"/>
      <c r="X854" s="52"/>
      <c r="Y854" s="52"/>
      <c r="Z854" s="52"/>
      <c r="AA854" s="52"/>
      <c r="AB854" s="52"/>
      <c r="AC854" s="52"/>
      <c r="AD854" s="52"/>
      <c r="AE854" s="52"/>
      <c r="AF854" s="52"/>
      <c r="AG854" s="94"/>
      <c r="AH854" s="94"/>
      <c r="AI854" s="94"/>
      <c r="AJ854" s="94"/>
    </row>
    <row r="855" spans="1:36" ht="15">
      <c r="A855" s="73" t="s">
        <v>254</v>
      </c>
      <c r="B855" s="96">
        <v>6063.894239968454</v>
      </c>
      <c r="C855" s="96">
        <v>6051.648780834503</v>
      </c>
      <c r="D855" s="96">
        <v>85228.7355522403</v>
      </c>
      <c r="E855" s="96">
        <v>87749.98388267533</v>
      </c>
      <c r="F855" s="34">
        <f t="shared" si="77"/>
        <v>14.055115768754515</v>
      </c>
      <c r="G855" s="34">
        <f t="shared" si="78"/>
        <v>14.500177895415618</v>
      </c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72">
        <f t="shared" si="76"/>
        <v>85228.7355522403</v>
      </c>
      <c r="U855" s="72">
        <f t="shared" si="79"/>
        <v>87749.98388267533</v>
      </c>
      <c r="V855" s="51"/>
      <c r="W855" s="52"/>
      <c r="X855" s="52"/>
      <c r="Y855" s="52"/>
      <c r="Z855" s="52"/>
      <c r="AA855" s="52"/>
      <c r="AB855" s="52"/>
      <c r="AC855" s="52"/>
      <c r="AD855" s="52"/>
      <c r="AE855" s="52"/>
      <c r="AF855" s="52"/>
      <c r="AG855" s="94"/>
      <c r="AH855" s="94"/>
      <c r="AI855" s="94"/>
      <c r="AJ855" s="94"/>
    </row>
    <row r="856" spans="1:36" ht="15">
      <c r="A856" s="73" t="s">
        <v>255</v>
      </c>
      <c r="B856" s="96">
        <v>7082.712934702713</v>
      </c>
      <c r="C856" s="96">
        <v>7436.77405232309</v>
      </c>
      <c r="D856" s="96">
        <v>149140.93305161444</v>
      </c>
      <c r="E856" s="96">
        <v>161055.93376509837</v>
      </c>
      <c r="F856" s="34">
        <f t="shared" si="77"/>
        <v>21.057034843368875</v>
      </c>
      <c r="G856" s="34">
        <f t="shared" si="78"/>
        <v>21.656693161840508</v>
      </c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72">
        <f t="shared" si="76"/>
        <v>149140.93305161444</v>
      </c>
      <c r="U856" s="72">
        <f t="shared" si="79"/>
        <v>161055.93376509837</v>
      </c>
      <c r="V856" s="51"/>
      <c r="W856" s="52"/>
      <c r="X856" s="52"/>
      <c r="Y856" s="52"/>
      <c r="Z856" s="52"/>
      <c r="AA856" s="52"/>
      <c r="AB856" s="52"/>
      <c r="AC856" s="52"/>
      <c r="AD856" s="52"/>
      <c r="AE856" s="52"/>
      <c r="AF856" s="52"/>
      <c r="AG856" s="94"/>
      <c r="AH856" s="94"/>
      <c r="AI856" s="94"/>
      <c r="AJ856" s="94"/>
    </row>
    <row r="857" spans="1:36" ht="15">
      <c r="A857" s="73" t="s">
        <v>318</v>
      </c>
      <c r="B857" s="96">
        <v>61288.35496314346</v>
      </c>
      <c r="C857" s="96">
        <v>61210.061282003386</v>
      </c>
      <c r="D857" s="96">
        <v>761890.5437393101</v>
      </c>
      <c r="E857" s="96">
        <v>784183.5564644621</v>
      </c>
      <c r="F857" s="34">
        <f t="shared" si="77"/>
        <v>12.431244796788604</v>
      </c>
      <c r="G857" s="34">
        <f t="shared" si="78"/>
        <v>12.811350618513806</v>
      </c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72">
        <f t="shared" si="76"/>
        <v>761890.5437393101</v>
      </c>
      <c r="U857" s="72">
        <f t="shared" si="79"/>
        <v>784183.5564644621</v>
      </c>
      <c r="V857" s="51"/>
      <c r="W857" s="52"/>
      <c r="X857" s="52"/>
      <c r="Y857" s="52"/>
      <c r="Z857" s="52"/>
      <c r="AA857" s="52"/>
      <c r="AB857" s="52"/>
      <c r="AC857" s="52"/>
      <c r="AD857" s="52"/>
      <c r="AE857" s="52"/>
      <c r="AF857" s="52"/>
      <c r="AG857" s="94"/>
      <c r="AH857" s="94"/>
      <c r="AI857" s="94"/>
      <c r="AJ857" s="94"/>
    </row>
    <row r="858" spans="1:36" ht="15">
      <c r="A858" s="73" t="s">
        <v>319</v>
      </c>
      <c r="B858" s="96">
        <v>14754.994306875004</v>
      </c>
      <c r="C858" s="96">
        <v>14772.331310625</v>
      </c>
      <c r="D858" s="96">
        <v>119993.8200342751</v>
      </c>
      <c r="E858" s="96">
        <v>128524.37275884388</v>
      </c>
      <c r="F858" s="34">
        <f t="shared" si="77"/>
        <v>8.132420625764977</v>
      </c>
      <c r="G858" s="34">
        <f t="shared" si="78"/>
        <v>8.700344587208297</v>
      </c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72">
        <f t="shared" si="76"/>
        <v>119993.8200342751</v>
      </c>
      <c r="U858" s="72">
        <f t="shared" si="79"/>
        <v>128524.37275884388</v>
      </c>
      <c r="V858" s="51"/>
      <c r="W858" s="52"/>
      <c r="X858" s="52"/>
      <c r="Y858" s="52"/>
      <c r="Z858" s="52"/>
      <c r="AA858" s="52"/>
      <c r="AB858" s="52"/>
      <c r="AC858" s="52"/>
      <c r="AD858" s="52"/>
      <c r="AE858" s="52"/>
      <c r="AF858" s="52"/>
      <c r="AG858" s="94"/>
      <c r="AH858" s="94"/>
      <c r="AI858" s="94"/>
      <c r="AJ858" s="94"/>
    </row>
    <row r="859" spans="1:36" ht="15">
      <c r="A859" s="73" t="s">
        <v>256</v>
      </c>
      <c r="B859" s="96">
        <v>40436.64525396629</v>
      </c>
      <c r="C859" s="96">
        <v>45651.02320686415</v>
      </c>
      <c r="D859" s="96">
        <v>366634.66357226594</v>
      </c>
      <c r="E859" s="96">
        <v>410258.89368406683</v>
      </c>
      <c r="F859" s="34">
        <f t="shared" si="77"/>
        <v>9.066891213887335</v>
      </c>
      <c r="G859" s="34">
        <f t="shared" si="78"/>
        <v>8.98684990750393</v>
      </c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72">
        <f t="shared" si="76"/>
        <v>366634.66357226594</v>
      </c>
      <c r="U859" s="72">
        <f t="shared" si="79"/>
        <v>410258.89368406683</v>
      </c>
      <c r="V859" s="51"/>
      <c r="W859" s="52"/>
      <c r="X859" s="52"/>
      <c r="Y859" s="52"/>
      <c r="Z859" s="52"/>
      <c r="AA859" s="52"/>
      <c r="AB859" s="52"/>
      <c r="AC859" s="52"/>
      <c r="AD859" s="52"/>
      <c r="AE859" s="52"/>
      <c r="AF859" s="52"/>
      <c r="AG859" s="94"/>
      <c r="AH859" s="94"/>
      <c r="AI859" s="94"/>
      <c r="AJ859" s="94"/>
    </row>
    <row r="860" spans="1:36" ht="15">
      <c r="A860" s="73" t="s">
        <v>257</v>
      </c>
      <c r="B860" s="96">
        <v>1423.8777071361164</v>
      </c>
      <c r="C860" s="96">
        <v>1449.6633477636317</v>
      </c>
      <c r="D860" s="96">
        <v>11947.623790195776</v>
      </c>
      <c r="E860" s="96">
        <v>12958.592967009623</v>
      </c>
      <c r="F860" s="34">
        <f t="shared" si="77"/>
        <v>8.390905855409699</v>
      </c>
      <c r="G860" s="34">
        <f t="shared" si="78"/>
        <v>8.939036078273345</v>
      </c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72">
        <f t="shared" si="76"/>
        <v>11947.623790195776</v>
      </c>
      <c r="U860" s="72">
        <f t="shared" si="79"/>
        <v>12958.592967009623</v>
      </c>
      <c r="V860" s="51"/>
      <c r="W860" s="52"/>
      <c r="X860" s="52"/>
      <c r="Y860" s="52"/>
      <c r="Z860" s="52"/>
      <c r="AA860" s="52"/>
      <c r="AB860" s="52"/>
      <c r="AC860" s="52"/>
      <c r="AD860" s="52"/>
      <c r="AE860" s="52"/>
      <c r="AF860" s="52"/>
      <c r="AG860" s="94"/>
      <c r="AH860" s="94"/>
      <c r="AI860" s="94"/>
      <c r="AJ860" s="94"/>
    </row>
    <row r="861" spans="1:36" ht="15">
      <c r="A861" s="73" t="s">
        <v>320</v>
      </c>
      <c r="B861" s="96">
        <v>42148.14918755</v>
      </c>
      <c r="C861" s="96">
        <v>42093.818455</v>
      </c>
      <c r="D861" s="96">
        <v>261596.5835460839</v>
      </c>
      <c r="E861" s="96">
        <v>282605.0979410656</v>
      </c>
      <c r="F861" s="34">
        <f t="shared" si="77"/>
        <v>6.206597171848201</v>
      </c>
      <c r="G861" s="34">
        <f t="shared" si="78"/>
        <v>6.713695937164311</v>
      </c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72">
        <f t="shared" si="76"/>
        <v>261596.5835460839</v>
      </c>
      <c r="U861" s="72">
        <f t="shared" si="79"/>
        <v>282605.0979410656</v>
      </c>
      <c r="V861" s="51"/>
      <c r="W861" s="52"/>
      <c r="X861" s="52"/>
      <c r="Y861" s="52"/>
      <c r="Z861" s="52"/>
      <c r="AA861" s="52"/>
      <c r="AB861" s="52"/>
      <c r="AC861" s="52"/>
      <c r="AD861" s="52"/>
      <c r="AE861" s="52"/>
      <c r="AF861" s="52"/>
      <c r="AG861" s="94"/>
      <c r="AH861" s="94"/>
      <c r="AI861" s="94"/>
      <c r="AJ861" s="94"/>
    </row>
    <row r="862" spans="1:36" ht="15">
      <c r="A862" s="73" t="s">
        <v>258</v>
      </c>
      <c r="B862" s="96">
        <v>12424.547675663327</v>
      </c>
      <c r="C862" s="96">
        <v>13271.746618053161</v>
      </c>
      <c r="D862" s="96">
        <v>112652.02215699613</v>
      </c>
      <c r="E862" s="96">
        <v>119271.19486686664</v>
      </c>
      <c r="F862" s="34">
        <f t="shared" si="77"/>
        <v>9.066891213887335</v>
      </c>
      <c r="G862" s="34">
        <f t="shared" si="78"/>
        <v>8.98684990750393</v>
      </c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72">
        <f t="shared" si="76"/>
        <v>112652.02215699613</v>
      </c>
      <c r="U862" s="72">
        <f t="shared" si="79"/>
        <v>119271.19486686664</v>
      </c>
      <c r="V862" s="51"/>
      <c r="W862" s="52"/>
      <c r="X862" s="52"/>
      <c r="Y862" s="52"/>
      <c r="Z862" s="52"/>
      <c r="AA862" s="52"/>
      <c r="AB862" s="52"/>
      <c r="AC862" s="52"/>
      <c r="AD862" s="52"/>
      <c r="AE862" s="52"/>
      <c r="AF862" s="52"/>
      <c r="AG862" s="94"/>
      <c r="AH862" s="94"/>
      <c r="AI862" s="94"/>
      <c r="AJ862" s="94"/>
    </row>
    <row r="863" spans="1:36" ht="15">
      <c r="A863" s="73" t="s">
        <v>259</v>
      </c>
      <c r="B863" s="96">
        <v>14190.022728691994</v>
      </c>
      <c r="C863" s="96">
        <v>16340.18033675105</v>
      </c>
      <c r="D863" s="96">
        <v>241367.3580698298</v>
      </c>
      <c r="E863" s="96">
        <v>275633.5831656683</v>
      </c>
      <c r="F863" s="34">
        <f t="shared" si="77"/>
        <v>17.009652675311713</v>
      </c>
      <c r="G863" s="34">
        <f t="shared" si="78"/>
        <v>16.86845417156963</v>
      </c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72">
        <f t="shared" si="76"/>
        <v>241367.3580698298</v>
      </c>
      <c r="U863" s="72">
        <f t="shared" si="79"/>
        <v>275633.5831656683</v>
      </c>
      <c r="V863" s="51"/>
      <c r="W863" s="52"/>
      <c r="X863" s="52"/>
      <c r="Y863" s="52"/>
      <c r="Z863" s="52"/>
      <c r="AA863" s="52"/>
      <c r="AB863" s="52"/>
      <c r="AC863" s="52"/>
      <c r="AD863" s="52"/>
      <c r="AE863" s="52"/>
      <c r="AF863" s="52"/>
      <c r="AG863" s="94"/>
      <c r="AH863" s="94"/>
      <c r="AI863" s="94"/>
      <c r="AJ863" s="94"/>
    </row>
    <row r="864" spans="1:36" ht="15">
      <c r="A864" s="73" t="s">
        <v>260</v>
      </c>
      <c r="B864" s="96">
        <v>10396.001012386008</v>
      </c>
      <c r="C864" s="96">
        <v>10359.797909627743</v>
      </c>
      <c r="D864" s="96">
        <v>91613.87039510052</v>
      </c>
      <c r="E864" s="96">
        <v>96166.94216743555</v>
      </c>
      <c r="F864" s="34">
        <f t="shared" si="77"/>
        <v>8.812414531890663</v>
      </c>
      <c r="G864" s="34">
        <f t="shared" si="78"/>
        <v>9.28270445102641</v>
      </c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72">
        <f t="shared" si="76"/>
        <v>91613.87039510052</v>
      </c>
      <c r="U864" s="72">
        <f t="shared" si="79"/>
        <v>96166.94216743555</v>
      </c>
      <c r="V864" s="51"/>
      <c r="W864" s="52"/>
      <c r="X864" s="52"/>
      <c r="Y864" s="52"/>
      <c r="Z864" s="52"/>
      <c r="AA864" s="52"/>
      <c r="AB864" s="52"/>
      <c r="AC864" s="52"/>
      <c r="AD864" s="52"/>
      <c r="AE864" s="52"/>
      <c r="AF864" s="52"/>
      <c r="AG864" s="94"/>
      <c r="AH864" s="94"/>
      <c r="AI864" s="94"/>
      <c r="AJ864" s="94"/>
    </row>
    <row r="865" spans="1:36" ht="15">
      <c r="A865" s="73" t="s">
        <v>321</v>
      </c>
      <c r="B865" s="96">
        <v>84561.66534339287</v>
      </c>
      <c r="C865" s="96">
        <v>84192.02001441168</v>
      </c>
      <c r="D865" s="96">
        <v>613294.4246214696</v>
      </c>
      <c r="E865" s="96">
        <v>649573.5067772366</v>
      </c>
      <c r="F865" s="34">
        <f t="shared" si="77"/>
        <v>7.252629452494441</v>
      </c>
      <c r="G865" s="34">
        <f t="shared" si="78"/>
        <v>7.715380943063784</v>
      </c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72">
        <f t="shared" si="76"/>
        <v>613294.4246214696</v>
      </c>
      <c r="U865" s="72">
        <f t="shared" si="79"/>
        <v>649573.5067772366</v>
      </c>
      <c r="V865" s="51"/>
      <c r="W865" s="52"/>
      <c r="X865" s="52"/>
      <c r="Y865" s="52"/>
      <c r="Z865" s="52"/>
      <c r="AA865" s="52"/>
      <c r="AB865" s="52"/>
      <c r="AC865" s="52"/>
      <c r="AD865" s="52"/>
      <c r="AE865" s="52"/>
      <c r="AF865" s="52"/>
      <c r="AG865" s="94"/>
      <c r="AH865" s="94"/>
      <c r="AI865" s="94"/>
      <c r="AJ865" s="94"/>
    </row>
    <row r="866" spans="1:36" ht="15">
      <c r="A866" s="73" t="s">
        <v>322</v>
      </c>
      <c r="B866" s="96">
        <v>68562.90728735842</v>
      </c>
      <c r="C866" s="96">
        <v>68523.33701046825</v>
      </c>
      <c r="D866" s="96">
        <v>768156.0626498797</v>
      </c>
      <c r="E866" s="96">
        <v>797292.9716883947</v>
      </c>
      <c r="F866" s="34">
        <f t="shared" si="77"/>
        <v>11.203668179215494</v>
      </c>
      <c r="G866" s="34">
        <f t="shared" si="78"/>
        <v>11.635349451334994</v>
      </c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72">
        <f t="shared" si="76"/>
        <v>768156.0626498797</v>
      </c>
      <c r="U866" s="72">
        <f t="shared" si="79"/>
        <v>797292.9716883947</v>
      </c>
      <c r="V866" s="51"/>
      <c r="W866" s="52"/>
      <c r="X866" s="52"/>
      <c r="Y866" s="52"/>
      <c r="Z866" s="52"/>
      <c r="AA866" s="52"/>
      <c r="AB866" s="52"/>
      <c r="AC866" s="52"/>
      <c r="AD866" s="52"/>
      <c r="AE866" s="52"/>
      <c r="AF866" s="52"/>
      <c r="AG866" s="94"/>
      <c r="AH866" s="94"/>
      <c r="AI866" s="94"/>
      <c r="AJ866" s="94"/>
    </row>
    <row r="867" spans="1:36" ht="14.25">
      <c r="A867" s="73" t="s">
        <v>795</v>
      </c>
      <c r="B867" s="10">
        <v>4258</v>
      </c>
      <c r="C867" s="10">
        <v>4163</v>
      </c>
      <c r="D867" s="10">
        <v>135769</v>
      </c>
      <c r="E867" s="10">
        <v>132717</v>
      </c>
      <c r="F867" s="34">
        <f t="shared" si="77"/>
        <v>31.88562705495538</v>
      </c>
      <c r="G867" s="34">
        <f t="shared" si="78"/>
        <v>31.88013451837617</v>
      </c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72">
        <f t="shared" si="76"/>
        <v>135769</v>
      </c>
      <c r="U867" s="72">
        <f t="shared" si="79"/>
        <v>132717</v>
      </c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94"/>
      <c r="AH867" s="94"/>
      <c r="AI867" s="94"/>
      <c r="AJ867" s="94"/>
    </row>
    <row r="868" spans="1:36" ht="14.25">
      <c r="A868" s="73" t="s">
        <v>261</v>
      </c>
      <c r="B868" s="96">
        <v>16706.581090203126</v>
      </c>
      <c r="C868" s="96">
        <v>17535.15020577127</v>
      </c>
      <c r="D868" s="96">
        <v>103267.62740529503</v>
      </c>
      <c r="E868" s="96">
        <v>120606.7588942031</v>
      </c>
      <c r="F868" s="34">
        <f t="shared" si="77"/>
        <v>6.1812543720182225</v>
      </c>
      <c r="G868" s="34">
        <f t="shared" si="78"/>
        <v>6.87799975927827</v>
      </c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72">
        <f t="shared" si="76"/>
        <v>103267.62740529503</v>
      </c>
      <c r="U868" s="72">
        <f t="shared" si="79"/>
        <v>120606.7588942031</v>
      </c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94"/>
      <c r="AH868" s="94"/>
      <c r="AI868" s="94"/>
      <c r="AJ868" s="94"/>
    </row>
    <row r="869" spans="1:36" ht="14.25">
      <c r="A869" s="73" t="s">
        <v>262</v>
      </c>
      <c r="B869" s="96">
        <v>3019.5547775726027</v>
      </c>
      <c r="C869" s="96">
        <v>3010.3557068340015</v>
      </c>
      <c r="D869" s="96">
        <v>42153.10894777912</v>
      </c>
      <c r="E869" s="96">
        <v>43362.36968949834</v>
      </c>
      <c r="F869" s="34">
        <f t="shared" si="77"/>
        <v>13.96004114939941</v>
      </c>
      <c r="G869" s="34">
        <f t="shared" si="78"/>
        <v>14.404400646428142</v>
      </c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72">
        <f t="shared" si="76"/>
        <v>42153.10894777912</v>
      </c>
      <c r="U869" s="72">
        <f t="shared" si="79"/>
        <v>43362.36968949834</v>
      </c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94"/>
      <c r="AH869" s="94"/>
      <c r="AI869" s="94"/>
      <c r="AJ869" s="94"/>
    </row>
    <row r="870" spans="1:36" ht="14.25">
      <c r="A870" s="73" t="s">
        <v>263</v>
      </c>
      <c r="B870" s="96">
        <v>10354.019579755304</v>
      </c>
      <c r="C870" s="96">
        <v>10328.445672011372</v>
      </c>
      <c r="D870" s="96">
        <v>75797.50199098469</v>
      </c>
      <c r="E870" s="96">
        <v>79355.041607558</v>
      </c>
      <c r="F870" s="34">
        <f t="shared" si="77"/>
        <v>7.320587082835709</v>
      </c>
      <c r="G870" s="34">
        <f t="shared" si="78"/>
        <v>7.683154283572304</v>
      </c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72">
        <f t="shared" si="76"/>
        <v>75797.50199098469</v>
      </c>
      <c r="U870" s="72">
        <f t="shared" si="79"/>
        <v>79355.041607558</v>
      </c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94"/>
      <c r="AH870" s="94"/>
      <c r="AI870" s="94"/>
      <c r="AJ870" s="94"/>
    </row>
    <row r="871" spans="1:36" ht="14.25">
      <c r="A871" s="73" t="s">
        <v>264</v>
      </c>
      <c r="B871" s="96">
        <v>7691.952942604932</v>
      </c>
      <c r="C871" s="96">
        <v>7997.574130402605</v>
      </c>
      <c r="D871" s="96">
        <v>65957.92468364941</v>
      </c>
      <c r="E871" s="96">
        <v>73067.57177579112</v>
      </c>
      <c r="F871" s="34">
        <f t="shared" si="77"/>
        <v>8.574925662677327</v>
      </c>
      <c r="G871" s="34">
        <f t="shared" si="78"/>
        <v>9.136216880819688</v>
      </c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72">
        <f t="shared" si="76"/>
        <v>65957.92468364941</v>
      </c>
      <c r="U871" s="72">
        <f t="shared" si="79"/>
        <v>73067.57177579112</v>
      </c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94"/>
      <c r="AH871" s="94"/>
      <c r="AI871" s="94"/>
      <c r="AJ871" s="94"/>
    </row>
    <row r="872" spans="1:36" ht="14.25">
      <c r="A872" s="73" t="s">
        <v>323</v>
      </c>
      <c r="B872" s="96">
        <v>33720.70338225752</v>
      </c>
      <c r="C872" s="96">
        <v>33767.29539525625</v>
      </c>
      <c r="D872" s="96">
        <v>854661.6209150275</v>
      </c>
      <c r="E872" s="96">
        <v>843209.3942620418</v>
      </c>
      <c r="F872" s="34">
        <f t="shared" si="77"/>
        <v>25.34530822879324</v>
      </c>
      <c r="G872" s="34">
        <f t="shared" si="78"/>
        <v>24.971185414526825</v>
      </c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72">
        <f t="shared" si="76"/>
        <v>854661.6209150275</v>
      </c>
      <c r="U872" s="72">
        <f t="shared" si="79"/>
        <v>843209.3942620418</v>
      </c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94"/>
      <c r="AH872" s="94"/>
      <c r="AI872" s="94"/>
      <c r="AJ872" s="94"/>
    </row>
    <row r="873" spans="1:36" ht="14.25">
      <c r="A873" s="73" t="s">
        <v>265</v>
      </c>
      <c r="B873" s="96">
        <v>34882.00470020927</v>
      </c>
      <c r="C873" s="96">
        <v>34997.11470188061</v>
      </c>
      <c r="D873" s="96">
        <v>185044.9841754896</v>
      </c>
      <c r="E873" s="96">
        <v>202134.8261993451</v>
      </c>
      <c r="F873" s="34">
        <f t="shared" si="77"/>
        <v>5.304883872525235</v>
      </c>
      <c r="G873" s="34">
        <f t="shared" si="78"/>
        <v>5.775756885137824</v>
      </c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72">
        <f t="shared" si="76"/>
        <v>185044.9841754896</v>
      </c>
      <c r="U873" s="72">
        <f t="shared" si="79"/>
        <v>202134.8261993451</v>
      </c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94"/>
      <c r="AH873" s="94"/>
      <c r="AI873" s="94"/>
      <c r="AJ873" s="94"/>
    </row>
    <row r="874" spans="1:36" ht="14.25">
      <c r="A874" s="73" t="s">
        <v>811</v>
      </c>
      <c r="B874" s="95">
        <v>2258</v>
      </c>
      <c r="C874" s="95">
        <v>2258</v>
      </c>
      <c r="D874" s="95">
        <v>70000</v>
      </c>
      <c r="E874" s="95">
        <v>70000</v>
      </c>
      <c r="F874" s="34">
        <f t="shared" si="77"/>
        <v>31.000885739592558</v>
      </c>
      <c r="G874" s="34">
        <f t="shared" si="78"/>
        <v>31.000885739592558</v>
      </c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72">
        <f t="shared" si="76"/>
        <v>70000</v>
      </c>
      <c r="U874" s="72">
        <f t="shared" si="79"/>
        <v>70000</v>
      </c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94"/>
      <c r="AH874" s="94"/>
      <c r="AI874" s="94"/>
      <c r="AJ874" s="94"/>
    </row>
    <row r="875" spans="1:36" ht="14.25">
      <c r="A875" s="73" t="s">
        <v>266</v>
      </c>
      <c r="B875" s="96">
        <v>48698.359071684456</v>
      </c>
      <c r="C875" s="96">
        <v>50361.150775439055</v>
      </c>
      <c r="D875" s="96">
        <v>571172.2246658585</v>
      </c>
      <c r="E875" s="96">
        <v>612422.5650968016</v>
      </c>
      <c r="F875" s="34">
        <f t="shared" si="77"/>
        <v>11.72877763345347</v>
      </c>
      <c r="G875" s="34">
        <f t="shared" si="78"/>
        <v>12.16061499125786</v>
      </c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72">
        <f t="shared" si="76"/>
        <v>571172.2246658585</v>
      </c>
      <c r="U875" s="72">
        <f t="shared" si="79"/>
        <v>612422.5650968016</v>
      </c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94"/>
      <c r="AH875" s="94"/>
      <c r="AI875" s="94"/>
      <c r="AJ875" s="94"/>
    </row>
    <row r="876" spans="1:36" ht="14.25">
      <c r="A876" s="73" t="s">
        <v>267</v>
      </c>
      <c r="B876" s="96">
        <v>2671.2952721496436</v>
      </c>
      <c r="C876" s="96">
        <v>2662.719415478665</v>
      </c>
      <c r="D876" s="96">
        <v>44201.906025726705</v>
      </c>
      <c r="E876" s="96">
        <v>45066.29624888733</v>
      </c>
      <c r="F876" s="34">
        <f t="shared" si="77"/>
        <v>16.546993694993727</v>
      </c>
      <c r="G876" s="34">
        <f t="shared" si="78"/>
        <v>16.924913675437324</v>
      </c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72">
        <f t="shared" si="76"/>
        <v>44201.906025726705</v>
      </c>
      <c r="U876" s="72">
        <f t="shared" si="79"/>
        <v>45066.29624888733</v>
      </c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94"/>
      <c r="AH876" s="94"/>
      <c r="AI876" s="94"/>
      <c r="AJ876" s="94"/>
    </row>
    <row r="877" spans="1:36" ht="14.25">
      <c r="A877" s="73" t="s">
        <v>268</v>
      </c>
      <c r="B877" s="96">
        <v>34882.00470020927</v>
      </c>
      <c r="C877" s="96">
        <v>34997.11470188061</v>
      </c>
      <c r="D877" s="96">
        <v>185044.9841754896</v>
      </c>
      <c r="E877" s="96">
        <v>202134.8261993451</v>
      </c>
      <c r="F877" s="34">
        <f t="shared" si="77"/>
        <v>5.304883872525235</v>
      </c>
      <c r="G877" s="34">
        <f t="shared" si="78"/>
        <v>5.775756885137824</v>
      </c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72">
        <f t="shared" si="76"/>
        <v>185044.9841754896</v>
      </c>
      <c r="U877" s="72">
        <f t="shared" si="79"/>
        <v>202134.8261993451</v>
      </c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94"/>
      <c r="AH877" s="94"/>
      <c r="AI877" s="94"/>
      <c r="AJ877" s="94"/>
    </row>
    <row r="878" spans="1:36" ht="14.25">
      <c r="A878" s="73" t="s">
        <v>269</v>
      </c>
      <c r="B878" s="96">
        <v>13347.779783646569</v>
      </c>
      <c r="C878" s="96">
        <v>13546.83447684192</v>
      </c>
      <c r="D878" s="96">
        <v>116959.39312957057</v>
      </c>
      <c r="E878" s="96">
        <v>125464.57662139948</v>
      </c>
      <c r="F878" s="34">
        <f t="shared" si="77"/>
        <v>8.762460500949144</v>
      </c>
      <c r="G878" s="34">
        <f t="shared" si="78"/>
        <v>9.26154201085715</v>
      </c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72">
        <f t="shared" si="76"/>
        <v>116959.39312957057</v>
      </c>
      <c r="U878" s="72">
        <f t="shared" si="79"/>
        <v>125464.57662139948</v>
      </c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94"/>
      <c r="AH878" s="94"/>
      <c r="AI878" s="94"/>
      <c r="AJ878" s="94"/>
    </row>
    <row r="879" spans="1:36" ht="14.25">
      <c r="A879" s="73" t="s">
        <v>270</v>
      </c>
      <c r="B879" s="96">
        <v>26022.847364190067</v>
      </c>
      <c r="C879" s="96">
        <v>26002.80468369774</v>
      </c>
      <c r="D879" s="96">
        <v>179343.08822288446</v>
      </c>
      <c r="E879" s="96">
        <v>192924.52553872752</v>
      </c>
      <c r="F879" s="34">
        <f t="shared" si="77"/>
        <v>6.891754991795315</v>
      </c>
      <c r="G879" s="34">
        <f t="shared" si="78"/>
        <v>7.419373713162568</v>
      </c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72">
        <f t="shared" si="76"/>
        <v>179343.08822288446</v>
      </c>
      <c r="U879" s="72">
        <f t="shared" si="79"/>
        <v>192924.52553872752</v>
      </c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94"/>
      <c r="AH879" s="94"/>
      <c r="AI879" s="94"/>
      <c r="AJ879" s="94"/>
    </row>
    <row r="880" spans="1:36" ht="14.25">
      <c r="A880" s="73" t="s">
        <v>271</v>
      </c>
      <c r="B880" s="96">
        <v>55985.65966863001</v>
      </c>
      <c r="C880" s="96">
        <v>54086.36707155001</v>
      </c>
      <c r="D880" s="96">
        <v>138384.24163929216</v>
      </c>
      <c r="E880" s="96">
        <v>174311.24959447177</v>
      </c>
      <c r="F880" s="34">
        <f t="shared" si="77"/>
        <v>2.4717801390278495</v>
      </c>
      <c r="G880" s="34">
        <f t="shared" si="78"/>
        <v>3.222831538377834</v>
      </c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72">
        <f t="shared" si="76"/>
        <v>138384.24163929216</v>
      </c>
      <c r="U880" s="72">
        <f t="shared" si="79"/>
        <v>174311.24959447177</v>
      </c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94"/>
      <c r="AH880" s="94"/>
      <c r="AI880" s="94"/>
      <c r="AJ880" s="94"/>
    </row>
    <row r="881" spans="1:36" ht="14.25">
      <c r="A881" s="73" t="s">
        <v>272</v>
      </c>
      <c r="B881" s="96">
        <v>2424.78568183872</v>
      </c>
      <c r="C881" s="96">
        <v>2421.3363433973077</v>
      </c>
      <c r="D881" s="96">
        <v>29587.16454584976</v>
      </c>
      <c r="E881" s="96">
        <v>30693.95929946429</v>
      </c>
      <c r="F881" s="34">
        <f t="shared" si="77"/>
        <v>12.201970989623195</v>
      </c>
      <c r="G881" s="34">
        <f t="shared" si="78"/>
        <v>12.676454216351651</v>
      </c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72">
        <f t="shared" si="76"/>
        <v>29587.16454584976</v>
      </c>
      <c r="U881" s="72">
        <f t="shared" si="79"/>
        <v>30693.95929946429</v>
      </c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94"/>
      <c r="AH881" s="94"/>
      <c r="AI881" s="94"/>
      <c r="AJ881" s="94"/>
    </row>
    <row r="882" spans="1:36" ht="14.25">
      <c r="A882" s="73" t="s">
        <v>833</v>
      </c>
      <c r="B882" s="50">
        <v>2629</v>
      </c>
      <c r="C882" s="50">
        <v>2629</v>
      </c>
      <c r="D882" s="50">
        <v>320985</v>
      </c>
      <c r="E882" s="96"/>
      <c r="F882" s="34">
        <f t="shared" si="77"/>
        <v>122.09395207303157</v>
      </c>
      <c r="G882" s="34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72">
        <f t="shared" si="76"/>
        <v>320985</v>
      </c>
      <c r="U882" s="72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94"/>
      <c r="AH882" s="94"/>
      <c r="AI882" s="94"/>
      <c r="AJ882" s="94"/>
    </row>
    <row r="883" spans="1:36" ht="14.25">
      <c r="A883" s="73" t="s">
        <v>273</v>
      </c>
      <c r="B883" s="96">
        <v>1697.8004272767619</v>
      </c>
      <c r="C883" s="96">
        <v>2032.431271868848</v>
      </c>
      <c r="D883" s="96">
        <v>21100.004331788834</v>
      </c>
      <c r="E883" s="96">
        <v>25672.368723631447</v>
      </c>
      <c r="F883" s="34">
        <f t="shared" si="77"/>
        <v>12.427847226798512</v>
      </c>
      <c r="G883" s="34">
        <f t="shared" si="78"/>
        <v>12.631358845421305</v>
      </c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72">
        <f t="shared" si="76"/>
        <v>21100.004331788834</v>
      </c>
      <c r="U883" s="72">
        <f aca="true" t="shared" si="80" ref="U883:U896">SUM(K883,Q883,E883)</f>
        <v>25672.368723631447</v>
      </c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94"/>
      <c r="AH883" s="94"/>
      <c r="AI883" s="94"/>
      <c r="AJ883" s="94"/>
    </row>
    <row r="884" spans="1:36" ht="14.25">
      <c r="A884" s="73" t="s">
        <v>274</v>
      </c>
      <c r="B884" s="96">
        <v>7953.594469684098</v>
      </c>
      <c r="C884" s="96">
        <v>8115.695703504383</v>
      </c>
      <c r="D884" s="96">
        <v>130241.83560722243</v>
      </c>
      <c r="E884" s="96">
        <v>136921.04703653697</v>
      </c>
      <c r="F884" s="34">
        <f t="shared" si="77"/>
        <v>16.3752170296904</v>
      </c>
      <c r="G884" s="34">
        <f t="shared" si="78"/>
        <v>16.87114106279441</v>
      </c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72">
        <f t="shared" si="76"/>
        <v>130241.83560722243</v>
      </c>
      <c r="U884" s="72">
        <f t="shared" si="80"/>
        <v>136921.04703653697</v>
      </c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94"/>
      <c r="AH884" s="94"/>
      <c r="AI884" s="94"/>
      <c r="AJ884" s="94"/>
    </row>
    <row r="885" spans="1:36" ht="14.25">
      <c r="A885" s="73" t="s">
        <v>275</v>
      </c>
      <c r="B885" s="96">
        <v>5044.56037989845</v>
      </c>
      <c r="C885" s="96">
        <v>5042.710065466164</v>
      </c>
      <c r="D885" s="96">
        <v>44033.25672419983</v>
      </c>
      <c r="E885" s="96">
        <v>46751.55623934291</v>
      </c>
      <c r="F885" s="34">
        <f t="shared" si="77"/>
        <v>8.728859089419055</v>
      </c>
      <c r="G885" s="34">
        <f t="shared" si="78"/>
        <v>9.271117242990064</v>
      </c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  <c r="S885" s="95"/>
      <c r="T885" s="72">
        <f t="shared" si="76"/>
        <v>44033.25672419983</v>
      </c>
      <c r="U885" s="72">
        <f t="shared" si="80"/>
        <v>46751.55623934291</v>
      </c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94"/>
      <c r="AH885" s="94"/>
      <c r="AI885" s="94"/>
      <c r="AJ885" s="94"/>
    </row>
    <row r="886" spans="1:36" ht="15">
      <c r="A886" s="73" t="s">
        <v>16</v>
      </c>
      <c r="B886" s="10">
        <v>14904</v>
      </c>
      <c r="C886" s="10">
        <v>15000</v>
      </c>
      <c r="D886" s="10">
        <v>36864</v>
      </c>
      <c r="E886" s="10">
        <v>38000</v>
      </c>
      <c r="F886" s="34">
        <f t="shared" si="77"/>
        <v>2.473429951690821</v>
      </c>
      <c r="G886" s="34">
        <f t="shared" si="78"/>
        <v>2.533333333333333</v>
      </c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72">
        <f t="shared" si="76"/>
        <v>36864</v>
      </c>
      <c r="U886" s="72">
        <f t="shared" si="80"/>
        <v>38000</v>
      </c>
      <c r="V886" s="51"/>
      <c r="W886" s="52"/>
      <c r="X886" s="52"/>
      <c r="Y886" s="52"/>
      <c r="Z886" s="52"/>
      <c r="AA886" s="52"/>
      <c r="AB886" s="52"/>
      <c r="AC886" s="52"/>
      <c r="AD886" s="52"/>
      <c r="AE886" s="52"/>
      <c r="AF886" s="52"/>
      <c r="AG886" s="94"/>
      <c r="AH886" s="94"/>
      <c r="AI886" s="94"/>
      <c r="AJ886" s="94"/>
    </row>
    <row r="887" spans="1:36" ht="15">
      <c r="A887" s="73" t="s">
        <v>276</v>
      </c>
      <c r="B887" s="96">
        <v>20931.538933814536</v>
      </c>
      <c r="C887" s="96">
        <v>20742.969079727394</v>
      </c>
      <c r="D887" s="96">
        <v>273718.71646739304</v>
      </c>
      <c r="E887" s="96">
        <v>282183.69942159497</v>
      </c>
      <c r="F887" s="34">
        <f t="shared" si="77"/>
        <v>13.07685580753956</v>
      </c>
      <c r="G887" s="34">
        <f t="shared" si="78"/>
        <v>13.603823943283988</v>
      </c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72">
        <f t="shared" si="76"/>
        <v>273718.71646739304</v>
      </c>
      <c r="U887" s="72">
        <f t="shared" si="80"/>
        <v>282183.69942159497</v>
      </c>
      <c r="V887" s="51"/>
      <c r="W887" s="52"/>
      <c r="X887" s="52"/>
      <c r="Y887" s="52"/>
      <c r="Z887" s="52"/>
      <c r="AA887" s="52"/>
      <c r="AB887" s="52"/>
      <c r="AC887" s="52"/>
      <c r="AD887" s="52"/>
      <c r="AE887" s="52"/>
      <c r="AF887" s="52"/>
      <c r="AG887" s="94"/>
      <c r="AH887" s="94"/>
      <c r="AI887" s="94"/>
      <c r="AJ887" s="94"/>
    </row>
    <row r="888" spans="1:36" ht="15">
      <c r="A888" s="73" t="s">
        <v>277</v>
      </c>
      <c r="B888" s="96">
        <v>8318.648608190526</v>
      </c>
      <c r="C888" s="96">
        <v>8296.217571787623</v>
      </c>
      <c r="D888" s="96">
        <v>109298.38777801144</v>
      </c>
      <c r="E888" s="96">
        <v>113062.28380858581</v>
      </c>
      <c r="F888" s="34">
        <f t="shared" si="77"/>
        <v>13.138959574563163</v>
      </c>
      <c r="G888" s="34">
        <f t="shared" si="78"/>
        <v>13.628172456936152</v>
      </c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72">
        <f t="shared" si="76"/>
        <v>109298.38777801144</v>
      </c>
      <c r="U888" s="72">
        <f t="shared" si="80"/>
        <v>113062.28380858581</v>
      </c>
      <c r="V888" s="51"/>
      <c r="W888" s="52"/>
      <c r="X888" s="52"/>
      <c r="Y888" s="52"/>
      <c r="Z888" s="52"/>
      <c r="AA888" s="52"/>
      <c r="AB888" s="52"/>
      <c r="AC888" s="52"/>
      <c r="AD888" s="52"/>
      <c r="AE888" s="52"/>
      <c r="AF888" s="52"/>
      <c r="AG888" s="94"/>
      <c r="AH888" s="94"/>
      <c r="AI888" s="94"/>
      <c r="AJ888" s="94"/>
    </row>
    <row r="889" spans="1:36" ht="15">
      <c r="A889" s="73" t="s">
        <v>278</v>
      </c>
      <c r="B889" s="96">
        <v>18966.961741429997</v>
      </c>
      <c r="C889" s="96">
        <v>7123.31046765</v>
      </c>
      <c r="D889" s="96">
        <v>69379.71549416348</v>
      </c>
      <c r="E889" s="96">
        <v>76629.52141512194</v>
      </c>
      <c r="F889" s="34">
        <f t="shared" si="77"/>
        <v>3.6579245764289</v>
      </c>
      <c r="G889" s="34">
        <f t="shared" si="78"/>
        <v>10.757571463876154</v>
      </c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72">
        <f t="shared" si="76"/>
        <v>69379.71549416348</v>
      </c>
      <c r="U889" s="72">
        <f t="shared" si="80"/>
        <v>76629.52141512194</v>
      </c>
      <c r="V889" s="51"/>
      <c r="W889" s="52"/>
      <c r="X889" s="52"/>
      <c r="Y889" s="52"/>
      <c r="Z889" s="52"/>
      <c r="AA889" s="52"/>
      <c r="AB889" s="52"/>
      <c r="AC889" s="52"/>
      <c r="AD889" s="52"/>
      <c r="AE889" s="52"/>
      <c r="AF889" s="52"/>
      <c r="AG889" s="94"/>
      <c r="AH889" s="94"/>
      <c r="AI889" s="94"/>
      <c r="AJ889" s="94"/>
    </row>
    <row r="890" spans="1:36" ht="15">
      <c r="A890" s="73" t="s">
        <v>279</v>
      </c>
      <c r="B890" s="96">
        <v>64439.493777401345</v>
      </c>
      <c r="C890" s="96">
        <v>60971.357693956576</v>
      </c>
      <c r="D890" s="96">
        <v>205980.74112648133</v>
      </c>
      <c r="E890" s="96">
        <v>257532.74561914906</v>
      </c>
      <c r="F890" s="34">
        <f t="shared" si="77"/>
        <v>3.1964984367819147</v>
      </c>
      <c r="G890" s="34">
        <f t="shared" si="78"/>
        <v>4.223831572060851</v>
      </c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72">
        <f t="shared" si="76"/>
        <v>205980.74112648133</v>
      </c>
      <c r="U890" s="72">
        <f t="shared" si="80"/>
        <v>257532.74561914906</v>
      </c>
      <c r="V890" s="51"/>
      <c r="W890" s="52"/>
      <c r="X890" s="52"/>
      <c r="Y890" s="52"/>
      <c r="Z890" s="52"/>
      <c r="AA890" s="52"/>
      <c r="AB890" s="52"/>
      <c r="AC890" s="52"/>
      <c r="AD890" s="52"/>
      <c r="AE890" s="52"/>
      <c r="AF890" s="52"/>
      <c r="AG890" s="94"/>
      <c r="AH890" s="94"/>
      <c r="AI890" s="94"/>
      <c r="AJ890" s="94"/>
    </row>
    <row r="891" spans="1:36" ht="15">
      <c r="A891" s="73" t="s">
        <v>25</v>
      </c>
      <c r="B891" s="10">
        <v>897</v>
      </c>
      <c r="C891" s="10">
        <v>897</v>
      </c>
      <c r="D891" s="10">
        <v>21037</v>
      </c>
      <c r="E891" s="10">
        <v>25000</v>
      </c>
      <c r="F891" s="34">
        <f t="shared" si="77"/>
        <v>23.452619843924193</v>
      </c>
      <c r="G891" s="34">
        <f t="shared" si="78"/>
        <v>27.870680044593087</v>
      </c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72">
        <f t="shared" si="76"/>
        <v>21037</v>
      </c>
      <c r="U891" s="72">
        <f t="shared" si="80"/>
        <v>25000</v>
      </c>
      <c r="V891" s="51"/>
      <c r="W891" s="52"/>
      <c r="X891" s="52"/>
      <c r="Y891" s="52"/>
      <c r="Z891" s="52"/>
      <c r="AA891" s="52"/>
      <c r="AB891" s="52"/>
      <c r="AC891" s="52"/>
      <c r="AD891" s="52"/>
      <c r="AE891" s="52"/>
      <c r="AF891" s="52"/>
      <c r="AG891" s="94"/>
      <c r="AH891" s="94"/>
      <c r="AI891" s="94"/>
      <c r="AJ891" s="94"/>
    </row>
    <row r="892" spans="1:36" ht="15">
      <c r="A892" s="73" t="s">
        <v>324</v>
      </c>
      <c r="B892" s="96">
        <v>10082.904094860209</v>
      </c>
      <c r="C892" s="96">
        <v>10522.263521503684</v>
      </c>
      <c r="D892" s="96">
        <v>169804.33362612253</v>
      </c>
      <c r="E892" s="96">
        <v>181396.80405111692</v>
      </c>
      <c r="F892" s="34">
        <f t="shared" si="77"/>
        <v>16.84081610105573</v>
      </c>
      <c r="G892" s="34">
        <f t="shared" si="78"/>
        <v>17.239332932539444</v>
      </c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72">
        <f t="shared" si="76"/>
        <v>169804.33362612253</v>
      </c>
      <c r="U892" s="72">
        <f t="shared" si="80"/>
        <v>181396.80405111692</v>
      </c>
      <c r="V892" s="51"/>
      <c r="W892" s="52"/>
      <c r="X892" s="52"/>
      <c r="Y892" s="52"/>
      <c r="Z892" s="52"/>
      <c r="AA892" s="52"/>
      <c r="AB892" s="52"/>
      <c r="AC892" s="52"/>
      <c r="AD892" s="52"/>
      <c r="AE892" s="52"/>
      <c r="AF892" s="52"/>
      <c r="AG892" s="94"/>
      <c r="AH892" s="94"/>
      <c r="AI892" s="94"/>
      <c r="AJ892" s="94"/>
    </row>
    <row r="893" spans="1:36" ht="15">
      <c r="A893" s="73" t="s">
        <v>280</v>
      </c>
      <c r="B893" s="96">
        <v>2676.1047127294714</v>
      </c>
      <c r="C893" s="96">
        <v>2669.7129956474337</v>
      </c>
      <c r="D893" s="96">
        <v>24717.78309053834</v>
      </c>
      <c r="E893" s="96">
        <v>25972.508831104176</v>
      </c>
      <c r="F893" s="34">
        <f t="shared" si="77"/>
        <v>9.236478293604453</v>
      </c>
      <c r="G893" s="34">
        <f t="shared" si="78"/>
        <v>9.728577144228032</v>
      </c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72">
        <f t="shared" si="76"/>
        <v>24717.78309053834</v>
      </c>
      <c r="U893" s="72">
        <f t="shared" si="80"/>
        <v>25972.508831104176</v>
      </c>
      <c r="V893" s="51"/>
      <c r="W893" s="52"/>
      <c r="X893" s="52"/>
      <c r="Y893" s="52"/>
      <c r="Z893" s="52"/>
      <c r="AA893" s="52"/>
      <c r="AB893" s="52"/>
      <c r="AC893" s="52"/>
      <c r="AD893" s="52"/>
      <c r="AE893" s="52"/>
      <c r="AF893" s="52"/>
      <c r="AG893" s="94"/>
      <c r="AH893" s="94"/>
      <c r="AI893" s="94"/>
      <c r="AJ893" s="94"/>
    </row>
    <row r="894" spans="1:36" ht="15">
      <c r="A894" s="73" t="s">
        <v>281</v>
      </c>
      <c r="B894" s="96">
        <v>1162.3264900325996</v>
      </c>
      <c r="C894" s="96">
        <v>1160.6004384660016</v>
      </c>
      <c r="D894" s="96">
        <v>15387.5416139137</v>
      </c>
      <c r="E894" s="96">
        <v>15919.690749962865</v>
      </c>
      <c r="F894" s="34">
        <f t="shared" si="77"/>
        <v>13.23857087132388</v>
      </c>
      <c r="G894" s="34">
        <f t="shared" si="78"/>
        <v>13.716771269709643</v>
      </c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72">
        <f t="shared" si="76"/>
        <v>15387.5416139137</v>
      </c>
      <c r="U894" s="72">
        <f t="shared" si="80"/>
        <v>15919.690749962865</v>
      </c>
      <c r="V894" s="51"/>
      <c r="W894" s="52"/>
      <c r="X894" s="52"/>
      <c r="Y894" s="52"/>
      <c r="Z894" s="52"/>
      <c r="AA894" s="52"/>
      <c r="AB894" s="52"/>
      <c r="AC894" s="52"/>
      <c r="AD894" s="52"/>
      <c r="AE894" s="52"/>
      <c r="AF894" s="52"/>
      <c r="AG894" s="94"/>
      <c r="AH894" s="94"/>
      <c r="AI894" s="94"/>
      <c r="AJ894" s="94"/>
    </row>
    <row r="895" spans="1:36" ht="15">
      <c r="A895" s="73" t="s">
        <v>282</v>
      </c>
      <c r="B895" s="96">
        <v>141733.890590065</v>
      </c>
      <c r="C895" s="96">
        <v>135620.362169328</v>
      </c>
      <c r="D895" s="96">
        <v>394293.30700226733</v>
      </c>
      <c r="E895" s="96">
        <v>441286.89271145593</v>
      </c>
      <c r="F895" s="34">
        <f t="shared" si="77"/>
        <v>2.7819267880162584</v>
      </c>
      <c r="G895" s="34">
        <f t="shared" si="78"/>
        <v>3.253839509442467</v>
      </c>
      <c r="H895" s="96">
        <v>824</v>
      </c>
      <c r="I895" s="96">
        <v>824</v>
      </c>
      <c r="J895" s="96">
        <v>20000</v>
      </c>
      <c r="K895" s="96">
        <v>22400</v>
      </c>
      <c r="L895" s="10">
        <f>J895/H895</f>
        <v>24.271844660194176</v>
      </c>
      <c r="M895" s="10">
        <f>K895/I895</f>
        <v>27.184466019417474</v>
      </c>
      <c r="N895" s="10"/>
      <c r="O895" s="10"/>
      <c r="P895" s="10"/>
      <c r="Q895" s="10"/>
      <c r="R895" s="10"/>
      <c r="S895" s="10"/>
      <c r="T895" s="72">
        <f aca="true" t="shared" si="81" ref="T895:T949">SUM(J895,P895,D895)</f>
        <v>414293.30700226733</v>
      </c>
      <c r="U895" s="72">
        <f t="shared" si="80"/>
        <v>463686.89271145593</v>
      </c>
      <c r="V895" s="51"/>
      <c r="W895" s="52"/>
      <c r="X895" s="52"/>
      <c r="Y895" s="52"/>
      <c r="Z895" s="52"/>
      <c r="AA895" s="52"/>
      <c r="AB895" s="52"/>
      <c r="AC895" s="52"/>
      <c r="AD895" s="52"/>
      <c r="AE895" s="52"/>
      <c r="AF895" s="52"/>
      <c r="AG895" s="94"/>
      <c r="AH895" s="94"/>
      <c r="AI895" s="94"/>
      <c r="AJ895" s="94"/>
    </row>
    <row r="896" spans="1:36" ht="15">
      <c r="A896" s="73" t="s">
        <v>325</v>
      </c>
      <c r="B896" s="96">
        <v>12536.027504000001</v>
      </c>
      <c r="C896" s="96">
        <v>12525.972458999999</v>
      </c>
      <c r="D896" s="96">
        <v>46298.76535665776</v>
      </c>
      <c r="E896" s="96">
        <v>53497.69667308394</v>
      </c>
      <c r="F896" s="34">
        <f t="shared" si="77"/>
        <v>3.6932565233990373</v>
      </c>
      <c r="G896" s="34">
        <f t="shared" si="78"/>
        <v>4.270941585429199</v>
      </c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72">
        <f t="shared" si="81"/>
        <v>46298.76535665776</v>
      </c>
      <c r="U896" s="72">
        <f t="shared" si="80"/>
        <v>53497.69667308394</v>
      </c>
      <c r="V896" s="51"/>
      <c r="W896" s="52"/>
      <c r="X896" s="52"/>
      <c r="Y896" s="52"/>
      <c r="Z896" s="52"/>
      <c r="AA896" s="52"/>
      <c r="AB896" s="52"/>
      <c r="AC896" s="52"/>
      <c r="AD896" s="52"/>
      <c r="AE896" s="52"/>
      <c r="AF896" s="52"/>
      <c r="AG896" s="94"/>
      <c r="AH896" s="94"/>
      <c r="AI896" s="94"/>
      <c r="AJ896" s="94"/>
    </row>
    <row r="897" spans="1:36" ht="15">
      <c r="A897" s="73" t="s">
        <v>127</v>
      </c>
      <c r="B897" s="10">
        <v>1600</v>
      </c>
      <c r="C897" s="10">
        <v>1600</v>
      </c>
      <c r="D897" s="10">
        <v>76570</v>
      </c>
      <c r="E897" s="10"/>
      <c r="F897" s="34">
        <f t="shared" si="77"/>
        <v>47.85625</v>
      </c>
      <c r="G897" s="34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72">
        <f t="shared" si="81"/>
        <v>76570</v>
      </c>
      <c r="U897" s="72"/>
      <c r="V897" s="51"/>
      <c r="W897" s="52"/>
      <c r="X897" s="52"/>
      <c r="Y897" s="52"/>
      <c r="Z897" s="52"/>
      <c r="AA897" s="52"/>
      <c r="AB897" s="52"/>
      <c r="AC897" s="52"/>
      <c r="AD897" s="52"/>
      <c r="AE897" s="52"/>
      <c r="AF897" s="52"/>
      <c r="AG897" s="94"/>
      <c r="AH897" s="94"/>
      <c r="AI897" s="94"/>
      <c r="AJ897" s="94"/>
    </row>
    <row r="898" spans="1:36" ht="15">
      <c r="A898" s="73" t="s">
        <v>55</v>
      </c>
      <c r="B898" s="10">
        <v>308</v>
      </c>
      <c r="C898" s="10">
        <v>308</v>
      </c>
      <c r="D898" s="10">
        <v>1400</v>
      </c>
      <c r="E898" s="10">
        <v>1500</v>
      </c>
      <c r="F898" s="34">
        <f t="shared" si="77"/>
        <v>4.545454545454546</v>
      </c>
      <c r="G898" s="34">
        <f t="shared" si="78"/>
        <v>4.87012987012987</v>
      </c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72">
        <f t="shared" si="81"/>
        <v>1400</v>
      </c>
      <c r="U898" s="72">
        <f aca="true" t="shared" si="82" ref="U898:U933">SUM(K898,Q898,E898)</f>
        <v>1500</v>
      </c>
      <c r="V898" s="51"/>
      <c r="W898" s="52"/>
      <c r="X898" s="52"/>
      <c r="Y898" s="52"/>
      <c r="Z898" s="52"/>
      <c r="AA898" s="52"/>
      <c r="AB898" s="52"/>
      <c r="AC898" s="52"/>
      <c r="AD898" s="52"/>
      <c r="AE898" s="52"/>
      <c r="AF898" s="52"/>
      <c r="AG898" s="94"/>
      <c r="AH898" s="94"/>
      <c r="AI898" s="94"/>
      <c r="AJ898" s="94"/>
    </row>
    <row r="899" spans="1:36" ht="14.25">
      <c r="A899" s="73" t="s">
        <v>37</v>
      </c>
      <c r="B899" s="95">
        <v>64008</v>
      </c>
      <c r="C899" s="95">
        <v>64008</v>
      </c>
      <c r="D899" s="95">
        <v>654696</v>
      </c>
      <c r="E899" s="95">
        <v>654696</v>
      </c>
      <c r="F899" s="34">
        <f t="shared" si="77"/>
        <v>10.228346456692913</v>
      </c>
      <c r="G899" s="34">
        <f t="shared" si="78"/>
        <v>10.228346456692913</v>
      </c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  <c r="S899" s="95"/>
      <c r="T899" s="72">
        <f t="shared" si="81"/>
        <v>654696</v>
      </c>
      <c r="U899" s="72">
        <f t="shared" si="82"/>
        <v>654696</v>
      </c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94"/>
      <c r="AH899" s="94"/>
      <c r="AI899" s="94"/>
      <c r="AJ899" s="94"/>
    </row>
    <row r="900" spans="1:36" ht="14.25">
      <c r="A900" s="73" t="s">
        <v>283</v>
      </c>
      <c r="B900" s="96">
        <v>29849.135094498677</v>
      </c>
      <c r="C900" s="96">
        <v>30236.802663687697</v>
      </c>
      <c r="D900" s="96">
        <v>173931.19167724706</v>
      </c>
      <c r="E900" s="96">
        <v>190326.7860483399</v>
      </c>
      <c r="F900" s="34">
        <f t="shared" si="77"/>
        <v>5.827009430142695</v>
      </c>
      <c r="G900" s="34">
        <f t="shared" si="78"/>
        <v>6.294540734523799</v>
      </c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  <c r="S900" s="95"/>
      <c r="T900" s="72">
        <f t="shared" si="81"/>
        <v>173931.19167724706</v>
      </c>
      <c r="U900" s="72">
        <f t="shared" si="82"/>
        <v>190326.7860483399</v>
      </c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94"/>
      <c r="AH900" s="94"/>
      <c r="AI900" s="94"/>
      <c r="AJ900" s="94"/>
    </row>
    <row r="901" spans="1:36" ht="15">
      <c r="A901" s="73" t="s">
        <v>802</v>
      </c>
      <c r="B901" s="10">
        <v>1425</v>
      </c>
      <c r="C901" s="10">
        <v>1425</v>
      </c>
      <c r="D901" s="10">
        <v>25800</v>
      </c>
      <c r="E901" s="10">
        <v>26000</v>
      </c>
      <c r="F901" s="34">
        <f t="shared" si="77"/>
        <v>18.105263157894736</v>
      </c>
      <c r="G901" s="34">
        <f t="shared" si="78"/>
        <v>18.24561403508772</v>
      </c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72">
        <f t="shared" si="81"/>
        <v>25800</v>
      </c>
      <c r="U901" s="72">
        <f t="shared" si="82"/>
        <v>26000</v>
      </c>
      <c r="V901" s="51"/>
      <c r="W901" s="52"/>
      <c r="X901" s="52"/>
      <c r="Y901" s="52"/>
      <c r="Z901" s="52"/>
      <c r="AA901" s="52"/>
      <c r="AB901" s="52"/>
      <c r="AC901" s="52"/>
      <c r="AD901" s="52"/>
      <c r="AE901" s="52"/>
      <c r="AF901" s="52"/>
      <c r="AG901" s="94"/>
      <c r="AH901" s="94"/>
      <c r="AI901" s="94"/>
      <c r="AJ901" s="94"/>
    </row>
    <row r="902" spans="1:36" ht="15">
      <c r="A902" s="73" t="s">
        <v>326</v>
      </c>
      <c r="B902" s="96">
        <v>49263.826072500015</v>
      </c>
      <c r="C902" s="96">
        <v>49262.45563620001</v>
      </c>
      <c r="D902" s="96">
        <v>502665.1295349219</v>
      </c>
      <c r="E902" s="96">
        <v>531090.8191863308</v>
      </c>
      <c r="F902" s="34">
        <f t="shared" si="77"/>
        <v>10.203534106245941</v>
      </c>
      <c r="G902" s="34">
        <f t="shared" si="78"/>
        <v>10.780843389302424</v>
      </c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72">
        <f t="shared" si="81"/>
        <v>502665.1295349219</v>
      </c>
      <c r="U902" s="72">
        <f t="shared" si="82"/>
        <v>531090.8191863308</v>
      </c>
      <c r="V902" s="51"/>
      <c r="W902" s="52"/>
      <c r="X902" s="52"/>
      <c r="Y902" s="52"/>
      <c r="Z902" s="52"/>
      <c r="AA902" s="52"/>
      <c r="AB902" s="52"/>
      <c r="AC902" s="52"/>
      <c r="AD902" s="52"/>
      <c r="AE902" s="52"/>
      <c r="AF902" s="52"/>
      <c r="AG902" s="94"/>
      <c r="AH902" s="94"/>
      <c r="AI902" s="94"/>
      <c r="AJ902" s="94"/>
    </row>
    <row r="903" spans="1:36" ht="15">
      <c r="A903" s="73" t="s">
        <v>284</v>
      </c>
      <c r="B903" s="96">
        <v>6552.469292468401</v>
      </c>
      <c r="C903" s="96">
        <v>6543.633618143999</v>
      </c>
      <c r="D903" s="96">
        <v>91484.2120477685</v>
      </c>
      <c r="E903" s="96">
        <v>94860.76405023114</v>
      </c>
      <c r="F903" s="34">
        <f t="shared" si="77"/>
        <v>13.961791801591975</v>
      </c>
      <c r="G903" s="34">
        <f t="shared" si="78"/>
        <v>14.49664965764647</v>
      </c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72">
        <f t="shared" si="81"/>
        <v>91484.2120477685</v>
      </c>
      <c r="U903" s="72">
        <f t="shared" si="82"/>
        <v>94860.76405023114</v>
      </c>
      <c r="V903" s="51"/>
      <c r="W903" s="52"/>
      <c r="X903" s="52"/>
      <c r="Y903" s="52"/>
      <c r="Z903" s="52"/>
      <c r="AA903" s="52"/>
      <c r="AB903" s="52"/>
      <c r="AC903" s="52"/>
      <c r="AD903" s="52"/>
      <c r="AE903" s="52"/>
      <c r="AF903" s="52"/>
      <c r="AG903" s="94"/>
      <c r="AH903" s="94"/>
      <c r="AI903" s="94"/>
      <c r="AJ903" s="94"/>
    </row>
    <row r="904" spans="1:36" ht="15">
      <c r="A904" s="73" t="s">
        <v>285</v>
      </c>
      <c r="B904" s="96">
        <v>40905.253017768606</v>
      </c>
      <c r="C904" s="96">
        <v>47862.033784134</v>
      </c>
      <c r="D904" s="96">
        <v>574271.5884079803</v>
      </c>
      <c r="E904" s="96">
        <v>456438.96998663474</v>
      </c>
      <c r="F904" s="34">
        <f t="shared" si="77"/>
        <v>14.039067015635514</v>
      </c>
      <c r="G904" s="34">
        <f t="shared" si="78"/>
        <v>9.536556094654333</v>
      </c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72">
        <f t="shared" si="81"/>
        <v>574271.5884079803</v>
      </c>
      <c r="U904" s="72">
        <f t="shared" si="82"/>
        <v>456438.96998663474</v>
      </c>
      <c r="V904" s="51"/>
      <c r="W904" s="52"/>
      <c r="X904" s="52"/>
      <c r="Y904" s="52"/>
      <c r="Z904" s="52"/>
      <c r="AA904" s="52"/>
      <c r="AB904" s="52"/>
      <c r="AC904" s="52"/>
      <c r="AD904" s="52"/>
      <c r="AE904" s="52"/>
      <c r="AF904" s="52"/>
      <c r="AG904" s="94"/>
      <c r="AH904" s="94"/>
      <c r="AI904" s="94"/>
      <c r="AJ904" s="94"/>
    </row>
    <row r="905" spans="1:36" ht="15">
      <c r="A905" s="73" t="s">
        <v>286</v>
      </c>
      <c r="B905" s="96">
        <v>1219.56240473151</v>
      </c>
      <c r="C905" s="96">
        <v>1458.5069124395814</v>
      </c>
      <c r="D905" s="96">
        <v>3846.750457666295</v>
      </c>
      <c r="E905" s="96">
        <v>5175.2099855083325</v>
      </c>
      <c r="F905" s="34">
        <f t="shared" si="77"/>
        <v>3.1542055107160896</v>
      </c>
      <c r="G905" s="34">
        <f t="shared" si="78"/>
        <v>3.54829308066287</v>
      </c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72">
        <f t="shared" si="81"/>
        <v>3846.750457666295</v>
      </c>
      <c r="U905" s="72">
        <f t="shared" si="82"/>
        <v>5175.2099855083325</v>
      </c>
      <c r="V905" s="51"/>
      <c r="W905" s="52"/>
      <c r="X905" s="52"/>
      <c r="Y905" s="52"/>
      <c r="Z905" s="52"/>
      <c r="AA905" s="52"/>
      <c r="AB905" s="52"/>
      <c r="AC905" s="52"/>
      <c r="AD905" s="52"/>
      <c r="AE905" s="52"/>
      <c r="AF905" s="52"/>
      <c r="AG905" s="94"/>
      <c r="AH905" s="94"/>
      <c r="AI905" s="94"/>
      <c r="AJ905" s="94"/>
    </row>
    <row r="906" spans="1:36" ht="15">
      <c r="A906" s="73" t="s">
        <v>287</v>
      </c>
      <c r="B906" s="96">
        <v>3016.178044818937</v>
      </c>
      <c r="C906" s="96">
        <v>3004.2563924678766</v>
      </c>
      <c r="D906" s="96">
        <v>23541.148641654177</v>
      </c>
      <c r="E906" s="96">
        <v>24846.952873034992</v>
      </c>
      <c r="F906" s="34">
        <f t="shared" si="77"/>
        <v>7.8049598836156795</v>
      </c>
      <c r="G906" s="34">
        <f t="shared" si="78"/>
        <v>8.270583341465144</v>
      </c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72">
        <f t="shared" si="81"/>
        <v>23541.148641654177</v>
      </c>
      <c r="U906" s="72">
        <f t="shared" si="82"/>
        <v>24846.952873034992</v>
      </c>
      <c r="V906" s="51"/>
      <c r="W906" s="52"/>
      <c r="X906" s="52"/>
      <c r="Y906" s="52"/>
      <c r="Z906" s="52"/>
      <c r="AA906" s="52"/>
      <c r="AB906" s="52"/>
      <c r="AC906" s="52"/>
      <c r="AD906" s="52"/>
      <c r="AE906" s="52"/>
      <c r="AF906" s="52"/>
      <c r="AG906" s="94"/>
      <c r="AH906" s="94"/>
      <c r="AI906" s="94"/>
      <c r="AJ906" s="94"/>
    </row>
    <row r="907" spans="1:36" ht="15">
      <c r="A907" s="73" t="s">
        <v>288</v>
      </c>
      <c r="B907" s="96">
        <v>8580.410331045376</v>
      </c>
      <c r="C907" s="96">
        <v>8817.776023720202</v>
      </c>
      <c r="D907" s="96">
        <v>72273.65697402976</v>
      </c>
      <c r="E907" s="96">
        <v>78919.21396834578</v>
      </c>
      <c r="F907" s="34">
        <f t="shared" si="77"/>
        <v>8.423100316371986</v>
      </c>
      <c r="G907" s="34">
        <f t="shared" si="78"/>
        <v>8.950013445119229</v>
      </c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72">
        <f t="shared" si="81"/>
        <v>72273.65697402976</v>
      </c>
      <c r="U907" s="72">
        <f t="shared" si="82"/>
        <v>78919.21396834578</v>
      </c>
      <c r="V907" s="51"/>
      <c r="W907" s="52"/>
      <c r="X907" s="52"/>
      <c r="Y907" s="52"/>
      <c r="Z907" s="52"/>
      <c r="AA907" s="52"/>
      <c r="AB907" s="52"/>
      <c r="AC907" s="52"/>
      <c r="AD907" s="52"/>
      <c r="AE907" s="52"/>
      <c r="AF907" s="52"/>
      <c r="AG907" s="94"/>
      <c r="AH907" s="94"/>
      <c r="AI907" s="94"/>
      <c r="AJ907" s="94"/>
    </row>
    <row r="908" spans="1:36" ht="15">
      <c r="A908" s="73" t="s">
        <v>682</v>
      </c>
      <c r="B908" s="10">
        <v>6197</v>
      </c>
      <c r="C908" s="10">
        <v>6200</v>
      </c>
      <c r="D908" s="10">
        <v>134840</v>
      </c>
      <c r="E908" s="10">
        <v>135000</v>
      </c>
      <c r="F908" s="34">
        <f t="shared" si="77"/>
        <v>21.758915604324674</v>
      </c>
      <c r="G908" s="34">
        <f t="shared" si="78"/>
        <v>21.774193548387096</v>
      </c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72">
        <f t="shared" si="81"/>
        <v>134840</v>
      </c>
      <c r="U908" s="72">
        <f t="shared" si="82"/>
        <v>135000</v>
      </c>
      <c r="V908" s="51"/>
      <c r="W908" s="52"/>
      <c r="X908" s="52"/>
      <c r="Y908" s="52"/>
      <c r="Z908" s="52"/>
      <c r="AA908" s="52"/>
      <c r="AB908" s="52"/>
      <c r="AC908" s="52"/>
      <c r="AD908" s="52"/>
      <c r="AE908" s="52"/>
      <c r="AF908" s="52"/>
      <c r="AG908" s="94"/>
      <c r="AH908" s="94"/>
      <c r="AI908" s="94"/>
      <c r="AJ908" s="94"/>
    </row>
    <row r="909" spans="1:36" ht="15">
      <c r="A909" s="73" t="s">
        <v>289</v>
      </c>
      <c r="B909" s="96">
        <v>7929.915935838684</v>
      </c>
      <c r="C909" s="96">
        <v>8577.48962650064</v>
      </c>
      <c r="D909" s="96">
        <v>108215.01289723002</v>
      </c>
      <c r="E909" s="96">
        <v>116222.22268965363</v>
      </c>
      <c r="F909" s="34">
        <f aca="true" t="shared" si="83" ref="F909:F949">D909/B909</f>
        <v>13.646426238664151</v>
      </c>
      <c r="G909" s="34">
        <f aca="true" t="shared" si="84" ref="G909:G949">E909/C909</f>
        <v>13.549678023576794</v>
      </c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72">
        <f t="shared" si="81"/>
        <v>108215.01289723002</v>
      </c>
      <c r="U909" s="72">
        <f t="shared" si="82"/>
        <v>116222.22268965363</v>
      </c>
      <c r="V909" s="51"/>
      <c r="W909" s="52"/>
      <c r="X909" s="52"/>
      <c r="Y909" s="52"/>
      <c r="Z909" s="52"/>
      <c r="AA909" s="52"/>
      <c r="AB909" s="52"/>
      <c r="AC909" s="52"/>
      <c r="AD909" s="52"/>
      <c r="AE909" s="52"/>
      <c r="AF909" s="52"/>
      <c r="AG909" s="94"/>
      <c r="AH909" s="94"/>
      <c r="AI909" s="94"/>
      <c r="AJ909" s="94"/>
    </row>
    <row r="910" spans="1:36" ht="15">
      <c r="A910" s="73" t="s">
        <v>290</v>
      </c>
      <c r="B910" s="96">
        <v>82533.8301633936</v>
      </c>
      <c r="C910" s="96">
        <v>84773.7746872128</v>
      </c>
      <c r="D910" s="96">
        <v>704251.8472762229</v>
      </c>
      <c r="E910" s="96">
        <v>760571.9011867183</v>
      </c>
      <c r="F910" s="34">
        <f t="shared" si="83"/>
        <v>8.532887009872239</v>
      </c>
      <c r="G910" s="34">
        <f t="shared" si="84"/>
        <v>8.971782889142037</v>
      </c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72">
        <f t="shared" si="81"/>
        <v>704251.8472762229</v>
      </c>
      <c r="U910" s="72">
        <f t="shared" si="82"/>
        <v>760571.9011867183</v>
      </c>
      <c r="V910" s="51"/>
      <c r="W910" s="52"/>
      <c r="X910" s="52"/>
      <c r="Y910" s="52"/>
      <c r="Z910" s="52"/>
      <c r="AA910" s="52"/>
      <c r="AB910" s="52"/>
      <c r="AC910" s="52"/>
      <c r="AD910" s="52"/>
      <c r="AE910" s="52"/>
      <c r="AF910" s="52"/>
      <c r="AG910" s="94"/>
      <c r="AH910" s="94"/>
      <c r="AI910" s="94"/>
      <c r="AJ910" s="94"/>
    </row>
    <row r="911" spans="1:36" ht="15">
      <c r="A911" s="73" t="s">
        <v>58</v>
      </c>
      <c r="B911" s="10">
        <v>2704</v>
      </c>
      <c r="C911" s="10">
        <v>2704</v>
      </c>
      <c r="D911" s="10">
        <v>22000</v>
      </c>
      <c r="E911" s="10">
        <v>22000</v>
      </c>
      <c r="F911" s="34">
        <f t="shared" si="83"/>
        <v>8.136094674556213</v>
      </c>
      <c r="G911" s="34">
        <f t="shared" si="84"/>
        <v>8.136094674556213</v>
      </c>
      <c r="H911" s="96">
        <v>206</v>
      </c>
      <c r="I911" s="96">
        <v>206</v>
      </c>
      <c r="J911" s="96">
        <v>5000</v>
      </c>
      <c r="K911" s="96">
        <v>5600</v>
      </c>
      <c r="L911" s="10">
        <f>J911/H911</f>
        <v>24.271844660194176</v>
      </c>
      <c r="M911" s="10">
        <f>K911/I911</f>
        <v>27.184466019417474</v>
      </c>
      <c r="N911" s="10"/>
      <c r="O911" s="10"/>
      <c r="P911" s="10"/>
      <c r="Q911" s="10"/>
      <c r="R911" s="10"/>
      <c r="S911" s="10"/>
      <c r="T911" s="72">
        <f t="shared" si="81"/>
        <v>27000</v>
      </c>
      <c r="U911" s="72">
        <f t="shared" si="82"/>
        <v>27600</v>
      </c>
      <c r="V911" s="51"/>
      <c r="W911" s="52"/>
      <c r="X911" s="52"/>
      <c r="Y911" s="52"/>
      <c r="Z911" s="52"/>
      <c r="AA911" s="52"/>
      <c r="AB911" s="52"/>
      <c r="AC911" s="52"/>
      <c r="AD911" s="52"/>
      <c r="AE911" s="52"/>
      <c r="AF911" s="52"/>
      <c r="AG911" s="94"/>
      <c r="AH911" s="94"/>
      <c r="AI911" s="94"/>
      <c r="AJ911" s="94"/>
    </row>
    <row r="912" spans="1:36" ht="15">
      <c r="A912" s="73" t="s">
        <v>574</v>
      </c>
      <c r="B912" s="10">
        <v>1600</v>
      </c>
      <c r="C912" s="10">
        <v>1600</v>
      </c>
      <c r="D912" s="10">
        <v>41496</v>
      </c>
      <c r="E912" s="10">
        <v>48000</v>
      </c>
      <c r="F912" s="34">
        <f t="shared" si="83"/>
        <v>25.935</v>
      </c>
      <c r="G912" s="34">
        <f t="shared" si="84"/>
        <v>30</v>
      </c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72">
        <f t="shared" si="81"/>
        <v>41496</v>
      </c>
      <c r="U912" s="72">
        <f t="shared" si="82"/>
        <v>48000</v>
      </c>
      <c r="V912" s="51"/>
      <c r="W912" s="52"/>
      <c r="X912" s="52"/>
      <c r="Y912" s="52"/>
      <c r="Z912" s="52"/>
      <c r="AA912" s="52"/>
      <c r="AB912" s="52"/>
      <c r="AC912" s="52"/>
      <c r="AD912" s="52"/>
      <c r="AE912" s="52"/>
      <c r="AF912" s="52"/>
      <c r="AG912" s="94"/>
      <c r="AH912" s="94"/>
      <c r="AI912" s="94"/>
      <c r="AJ912" s="94"/>
    </row>
    <row r="913" spans="1:36" ht="15">
      <c r="A913" s="73" t="s">
        <v>291</v>
      </c>
      <c r="B913" s="96">
        <v>23624.440025584103</v>
      </c>
      <c r="C913" s="96">
        <v>22605.408937905</v>
      </c>
      <c r="D913" s="96">
        <v>65721.46255905592</v>
      </c>
      <c r="E913" s="96">
        <v>73554.37272925916</v>
      </c>
      <c r="F913" s="34">
        <f t="shared" si="83"/>
        <v>2.7819267880162584</v>
      </c>
      <c r="G913" s="34">
        <f t="shared" si="84"/>
        <v>3.2538395094424675</v>
      </c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72">
        <f t="shared" si="81"/>
        <v>65721.46255905592</v>
      </c>
      <c r="U913" s="72">
        <f t="shared" si="82"/>
        <v>73554.37272925916</v>
      </c>
      <c r="V913" s="51"/>
      <c r="W913" s="52"/>
      <c r="X913" s="52"/>
      <c r="Y913" s="52"/>
      <c r="Z913" s="52"/>
      <c r="AA913" s="52"/>
      <c r="AB913" s="52"/>
      <c r="AC913" s="52"/>
      <c r="AD913" s="52"/>
      <c r="AE913" s="52"/>
      <c r="AF913" s="52"/>
      <c r="AG913" s="94"/>
      <c r="AH913" s="94"/>
      <c r="AI913" s="94"/>
      <c r="AJ913" s="94"/>
    </row>
    <row r="914" spans="1:36" ht="15">
      <c r="A914" s="73" t="s">
        <v>100</v>
      </c>
      <c r="B914" s="10">
        <v>2174</v>
      </c>
      <c r="C914" s="10">
        <v>2174</v>
      </c>
      <c r="D914" s="10">
        <v>64785</v>
      </c>
      <c r="E914" s="10">
        <v>64785</v>
      </c>
      <c r="F914" s="34">
        <f t="shared" si="83"/>
        <v>29.799908003679853</v>
      </c>
      <c r="G914" s="34">
        <f t="shared" si="84"/>
        <v>29.799908003679853</v>
      </c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72">
        <f t="shared" si="81"/>
        <v>64785</v>
      </c>
      <c r="U914" s="72">
        <f t="shared" si="82"/>
        <v>64785</v>
      </c>
      <c r="V914" s="51"/>
      <c r="W914" s="52"/>
      <c r="X914" s="52"/>
      <c r="Y914" s="52"/>
      <c r="Z914" s="52"/>
      <c r="AA914" s="52"/>
      <c r="AB914" s="52"/>
      <c r="AC914" s="52"/>
      <c r="AD914" s="52"/>
      <c r="AE914" s="52"/>
      <c r="AF914" s="52"/>
      <c r="AG914" s="94"/>
      <c r="AH914" s="94"/>
      <c r="AI914" s="94"/>
      <c r="AJ914" s="94"/>
    </row>
    <row r="915" spans="1:36" ht="15">
      <c r="A915" s="73" t="s">
        <v>525</v>
      </c>
      <c r="B915" s="10">
        <v>6325</v>
      </c>
      <c r="C915" s="10">
        <v>6500</v>
      </c>
      <c r="D915" s="10">
        <v>124175</v>
      </c>
      <c r="E915" s="10">
        <v>150000</v>
      </c>
      <c r="F915" s="34">
        <f t="shared" si="83"/>
        <v>19.632411067193676</v>
      </c>
      <c r="G915" s="34">
        <f t="shared" si="84"/>
        <v>23.076923076923077</v>
      </c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72">
        <f t="shared" si="81"/>
        <v>124175</v>
      </c>
      <c r="U915" s="72">
        <f t="shared" si="82"/>
        <v>150000</v>
      </c>
      <c r="V915" s="51"/>
      <c r="W915" s="52"/>
      <c r="X915" s="52"/>
      <c r="Y915" s="52"/>
      <c r="Z915" s="52"/>
      <c r="AA915" s="52"/>
      <c r="AB915" s="52"/>
      <c r="AC915" s="52"/>
      <c r="AD915" s="52"/>
      <c r="AE915" s="52"/>
      <c r="AF915" s="52"/>
      <c r="AG915" s="94"/>
      <c r="AH915" s="94"/>
      <c r="AI915" s="94"/>
      <c r="AJ915" s="94"/>
    </row>
    <row r="916" spans="1:32" ht="15">
      <c r="A916" s="100" t="s">
        <v>746</v>
      </c>
      <c r="B916" s="24">
        <v>19229387</v>
      </c>
      <c r="C916" s="24">
        <v>19274421</v>
      </c>
      <c r="D916" s="24">
        <v>456909654</v>
      </c>
      <c r="E916" s="24">
        <v>464683400</v>
      </c>
      <c r="F916" s="40">
        <f t="shared" si="83"/>
        <v>23.76100985434429</v>
      </c>
      <c r="G916" s="40">
        <f t="shared" si="84"/>
        <v>24.108812399604638</v>
      </c>
      <c r="H916" s="24">
        <v>7187993</v>
      </c>
      <c r="I916" s="24">
        <v>7188000</v>
      </c>
      <c r="J916" s="24">
        <v>711766492</v>
      </c>
      <c r="K916" s="24">
        <v>722258635</v>
      </c>
      <c r="L916" s="25">
        <f>J916/H916</f>
        <v>99.02158947567145</v>
      </c>
      <c r="M916" s="25">
        <f>K916/I916</f>
        <v>100.48116791875348</v>
      </c>
      <c r="N916" s="24"/>
      <c r="O916" s="24"/>
      <c r="P916" s="24"/>
      <c r="Q916" s="24"/>
      <c r="R916" s="24"/>
      <c r="S916" s="24"/>
      <c r="T916" s="101">
        <f t="shared" si="81"/>
        <v>1168676146</v>
      </c>
      <c r="U916" s="101">
        <f t="shared" si="82"/>
        <v>1186942035</v>
      </c>
      <c r="V916" s="68"/>
      <c r="W916" s="69"/>
      <c r="X916" s="69"/>
      <c r="Y916" s="69"/>
      <c r="Z916" s="69"/>
      <c r="AA916" s="69"/>
      <c r="AB916" s="69"/>
      <c r="AC916" s="69"/>
      <c r="AD916" s="69"/>
      <c r="AE916" s="69"/>
      <c r="AF916" s="69"/>
    </row>
    <row r="917" spans="1:32" ht="14.25">
      <c r="A917" s="102" t="s">
        <v>708</v>
      </c>
      <c r="B917" s="25">
        <v>3542</v>
      </c>
      <c r="C917" s="25">
        <v>3542</v>
      </c>
      <c r="D917" s="25">
        <v>15003</v>
      </c>
      <c r="E917" s="25">
        <v>15300</v>
      </c>
      <c r="F917" s="40">
        <f t="shared" si="83"/>
        <v>4.235742518351214</v>
      </c>
      <c r="G917" s="40">
        <f t="shared" si="84"/>
        <v>4.319593450028233</v>
      </c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101">
        <f t="shared" si="81"/>
        <v>15003</v>
      </c>
      <c r="U917" s="101">
        <f t="shared" si="82"/>
        <v>15300</v>
      </c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</row>
    <row r="918" spans="1:32" ht="14.25">
      <c r="A918" s="102" t="s">
        <v>406</v>
      </c>
      <c r="B918" s="24">
        <v>9600</v>
      </c>
      <c r="C918" s="24">
        <v>9600</v>
      </c>
      <c r="D918" s="24">
        <v>205860</v>
      </c>
      <c r="E918" s="24">
        <v>236860</v>
      </c>
      <c r="F918" s="40">
        <f t="shared" si="83"/>
        <v>21.44375</v>
      </c>
      <c r="G918" s="40">
        <f t="shared" si="84"/>
        <v>24.672916666666666</v>
      </c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101">
        <f t="shared" si="81"/>
        <v>205860</v>
      </c>
      <c r="U918" s="101">
        <f t="shared" si="82"/>
        <v>236860</v>
      </c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</row>
    <row r="919" spans="1:32" ht="14.25">
      <c r="A919" s="102" t="s">
        <v>616</v>
      </c>
      <c r="B919" s="25">
        <v>2033000</v>
      </c>
      <c r="C919" s="25">
        <v>2033000</v>
      </c>
      <c r="D919" s="25">
        <v>52000000</v>
      </c>
      <c r="E919" s="25">
        <v>52000000</v>
      </c>
      <c r="F919" s="40">
        <f t="shared" si="83"/>
        <v>25.577963600590262</v>
      </c>
      <c r="G919" s="40">
        <f t="shared" si="84"/>
        <v>25.577963600590262</v>
      </c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101">
        <f t="shared" si="81"/>
        <v>52000000</v>
      </c>
      <c r="U919" s="101">
        <f t="shared" si="82"/>
        <v>52000000</v>
      </c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</row>
    <row r="920" spans="1:32" ht="15">
      <c r="A920" s="102" t="s">
        <v>429</v>
      </c>
      <c r="B920" s="25">
        <v>1710</v>
      </c>
      <c r="C920" s="25">
        <v>1710</v>
      </c>
      <c r="D920" s="25">
        <v>50000</v>
      </c>
      <c r="E920" s="25">
        <v>59000</v>
      </c>
      <c r="F920" s="40">
        <f t="shared" si="83"/>
        <v>29.239766081871345</v>
      </c>
      <c r="G920" s="40">
        <f t="shared" si="84"/>
        <v>34.50292397660819</v>
      </c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101">
        <f t="shared" si="81"/>
        <v>50000</v>
      </c>
      <c r="U920" s="101">
        <f t="shared" si="82"/>
        <v>59000</v>
      </c>
      <c r="V920" s="51"/>
      <c r="W920" s="52"/>
      <c r="X920" s="52"/>
      <c r="Y920" s="52"/>
      <c r="Z920" s="52"/>
      <c r="AA920" s="52"/>
      <c r="AB920" s="52"/>
      <c r="AC920" s="52"/>
      <c r="AD920" s="52"/>
      <c r="AE920" s="52"/>
      <c r="AF920" s="52"/>
    </row>
    <row r="921" spans="1:32" ht="15">
      <c r="A921" s="102" t="s">
        <v>535</v>
      </c>
      <c r="B921" s="25">
        <v>23042</v>
      </c>
      <c r="C921" s="25">
        <v>23042</v>
      </c>
      <c r="D921" s="25">
        <v>584520</v>
      </c>
      <c r="E921" s="25">
        <v>584520</v>
      </c>
      <c r="F921" s="40">
        <f t="shared" si="83"/>
        <v>25.36758961895669</v>
      </c>
      <c r="G921" s="40">
        <f t="shared" si="84"/>
        <v>25.36758961895669</v>
      </c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101">
        <f t="shared" si="81"/>
        <v>584520</v>
      </c>
      <c r="U921" s="101">
        <f t="shared" si="82"/>
        <v>584520</v>
      </c>
      <c r="V921" s="51"/>
      <c r="W921" s="52"/>
      <c r="X921" s="52"/>
      <c r="Y921" s="52"/>
      <c r="Z921" s="52"/>
      <c r="AA921" s="52"/>
      <c r="AB921" s="52"/>
      <c r="AC921" s="52"/>
      <c r="AD921" s="52"/>
      <c r="AE921" s="52"/>
      <c r="AF921" s="52"/>
    </row>
    <row r="922" spans="1:32" ht="15">
      <c r="A922" s="102" t="s">
        <v>676</v>
      </c>
      <c r="B922" s="25">
        <v>739455</v>
      </c>
      <c r="C922" s="25">
        <v>740000</v>
      </c>
      <c r="D922" s="25">
        <v>18052000</v>
      </c>
      <c r="E922" s="25">
        <v>18510000</v>
      </c>
      <c r="F922" s="40">
        <f t="shared" si="83"/>
        <v>24.412574125538402</v>
      </c>
      <c r="G922" s="40">
        <f t="shared" si="84"/>
        <v>25.013513513513512</v>
      </c>
      <c r="H922" s="25"/>
      <c r="I922" s="25"/>
      <c r="J922" s="25"/>
      <c r="K922" s="25"/>
      <c r="L922" s="25"/>
      <c r="M922" s="25"/>
      <c r="N922" s="25">
        <v>508990</v>
      </c>
      <c r="O922" s="25">
        <v>509000</v>
      </c>
      <c r="P922" s="25">
        <v>28266000</v>
      </c>
      <c r="Q922" s="25">
        <v>29795000</v>
      </c>
      <c r="R922" s="25">
        <f>P922/N922</f>
        <v>55.533507534529164</v>
      </c>
      <c r="S922" s="25">
        <f>Q922/O922</f>
        <v>58.53634577603143</v>
      </c>
      <c r="T922" s="101">
        <f t="shared" si="81"/>
        <v>46318000</v>
      </c>
      <c r="U922" s="101">
        <f t="shared" si="82"/>
        <v>48305000</v>
      </c>
      <c r="V922" s="51"/>
      <c r="W922" s="52"/>
      <c r="X922" s="52"/>
      <c r="Y922" s="52"/>
      <c r="Z922" s="52"/>
      <c r="AA922" s="52"/>
      <c r="AB922" s="52"/>
      <c r="AC922" s="52"/>
      <c r="AD922" s="52"/>
      <c r="AE922" s="52"/>
      <c r="AF922" s="52"/>
    </row>
    <row r="923" spans="1:32" ht="14.25">
      <c r="A923" s="102" t="s">
        <v>725</v>
      </c>
      <c r="B923" s="26">
        <v>193949</v>
      </c>
      <c r="C923" s="26">
        <v>194000</v>
      </c>
      <c r="D923" s="26">
        <v>5765000</v>
      </c>
      <c r="E923" s="26">
        <v>5850000</v>
      </c>
      <c r="F923" s="40">
        <f t="shared" si="83"/>
        <v>29.724308967821436</v>
      </c>
      <c r="G923" s="40">
        <f t="shared" si="84"/>
        <v>30.15463917525773</v>
      </c>
      <c r="H923" s="26"/>
      <c r="I923" s="26"/>
      <c r="J923" s="26"/>
      <c r="K923" s="26"/>
      <c r="L923" s="26"/>
      <c r="M923" s="26"/>
      <c r="N923" s="26">
        <v>180100</v>
      </c>
      <c r="O923" s="26">
        <v>180000</v>
      </c>
      <c r="P923" s="26">
        <v>6836000</v>
      </c>
      <c r="Q923" s="26">
        <v>7205000</v>
      </c>
      <c r="R923" s="25">
        <f>P923/N923</f>
        <v>37.95669072737368</v>
      </c>
      <c r="S923" s="25">
        <f>Q923/O923</f>
        <v>40.02777777777778</v>
      </c>
      <c r="T923" s="101">
        <f t="shared" si="81"/>
        <v>12601000</v>
      </c>
      <c r="U923" s="101">
        <f t="shared" si="82"/>
        <v>13055000</v>
      </c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</row>
    <row r="924" spans="1:32" ht="14.25">
      <c r="A924" s="102" t="s">
        <v>375</v>
      </c>
      <c r="B924" s="25">
        <v>3542</v>
      </c>
      <c r="C924" s="25">
        <v>3542</v>
      </c>
      <c r="D924" s="25">
        <v>8335</v>
      </c>
      <c r="E924" s="25">
        <v>8500</v>
      </c>
      <c r="F924" s="40">
        <f t="shared" si="83"/>
        <v>2.3531902879728968</v>
      </c>
      <c r="G924" s="40">
        <f t="shared" si="84"/>
        <v>2.3997741389045735</v>
      </c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101">
        <f t="shared" si="81"/>
        <v>8335</v>
      </c>
      <c r="U924" s="101">
        <f t="shared" si="82"/>
        <v>8500</v>
      </c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</row>
    <row r="925" spans="1:32" ht="14.25">
      <c r="A925" s="102" t="s">
        <v>842</v>
      </c>
      <c r="B925" s="25">
        <v>3920</v>
      </c>
      <c r="C925" s="25">
        <v>3920</v>
      </c>
      <c r="D925" s="25">
        <v>124401</v>
      </c>
      <c r="E925" s="25">
        <v>126890</v>
      </c>
      <c r="F925" s="40">
        <f t="shared" si="83"/>
        <v>31.734948979591838</v>
      </c>
      <c r="G925" s="40">
        <f t="shared" si="84"/>
        <v>32.369897959183675</v>
      </c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101">
        <f t="shared" si="81"/>
        <v>124401</v>
      </c>
      <c r="U925" s="101">
        <f t="shared" si="82"/>
        <v>126890</v>
      </c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</row>
    <row r="926" spans="1:32" ht="14.25">
      <c r="A926" s="102" t="s">
        <v>399</v>
      </c>
      <c r="B926" s="26">
        <v>3542</v>
      </c>
      <c r="C926" s="26">
        <v>3542</v>
      </c>
      <c r="D926" s="26">
        <v>15003</v>
      </c>
      <c r="E926" s="26">
        <v>15300</v>
      </c>
      <c r="F926" s="40">
        <f t="shared" si="83"/>
        <v>4.235742518351214</v>
      </c>
      <c r="G926" s="40">
        <f t="shared" si="84"/>
        <v>4.319593450028233</v>
      </c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101">
        <f t="shared" si="81"/>
        <v>15003</v>
      </c>
      <c r="U926" s="101">
        <f t="shared" si="82"/>
        <v>15300</v>
      </c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</row>
    <row r="927" spans="1:32" ht="15">
      <c r="A927" s="102" t="s">
        <v>820</v>
      </c>
      <c r="B927" s="25">
        <v>109632</v>
      </c>
      <c r="C927" s="25">
        <v>109632</v>
      </c>
      <c r="D927" s="25">
        <v>2725000</v>
      </c>
      <c r="E927" s="25">
        <v>3300000</v>
      </c>
      <c r="F927" s="40">
        <f t="shared" si="83"/>
        <v>24.855881494454174</v>
      </c>
      <c r="G927" s="40">
        <f t="shared" si="84"/>
        <v>30.100700525394046</v>
      </c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101">
        <f t="shared" si="81"/>
        <v>2725000</v>
      </c>
      <c r="U927" s="101">
        <f t="shared" si="82"/>
        <v>3300000</v>
      </c>
      <c r="V927" s="51"/>
      <c r="W927" s="51"/>
      <c r="X927" s="51"/>
      <c r="Y927" s="51"/>
      <c r="Z927" s="51"/>
      <c r="AA927" s="51"/>
      <c r="AB927" s="51"/>
      <c r="AC927" s="51"/>
      <c r="AD927" s="51"/>
      <c r="AE927" s="51"/>
      <c r="AF927" s="51"/>
    </row>
    <row r="928" spans="1:32" ht="14.25">
      <c r="A928" s="102" t="s">
        <v>46</v>
      </c>
      <c r="B928" s="25">
        <v>956020</v>
      </c>
      <c r="C928" s="25">
        <v>956020</v>
      </c>
      <c r="D928" s="25">
        <v>31912000</v>
      </c>
      <c r="E928" s="25">
        <v>31912000</v>
      </c>
      <c r="F928" s="40">
        <f t="shared" si="83"/>
        <v>33.380054810568815</v>
      </c>
      <c r="G928" s="40">
        <f t="shared" si="84"/>
        <v>33.380054810568815</v>
      </c>
      <c r="H928" s="25"/>
      <c r="I928" s="25"/>
      <c r="J928" s="25"/>
      <c r="K928" s="25"/>
      <c r="L928" s="25"/>
      <c r="M928" s="25"/>
      <c r="N928" s="25">
        <v>635199</v>
      </c>
      <c r="O928" s="25">
        <v>635199</v>
      </c>
      <c r="P928" s="25">
        <v>26774000</v>
      </c>
      <c r="Q928" s="25">
        <v>26774000</v>
      </c>
      <c r="R928" s="25">
        <f>P928/N928</f>
        <v>42.150570136287996</v>
      </c>
      <c r="S928" s="25">
        <f>Q928/O928</f>
        <v>42.150570136287996</v>
      </c>
      <c r="T928" s="101">
        <f t="shared" si="81"/>
        <v>58686000</v>
      </c>
      <c r="U928" s="101">
        <f t="shared" si="82"/>
        <v>58686000</v>
      </c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</row>
    <row r="929" spans="1:32" ht="15">
      <c r="A929" s="102" t="s">
        <v>808</v>
      </c>
      <c r="B929" s="25">
        <v>299000</v>
      </c>
      <c r="C929" s="25">
        <v>299000</v>
      </c>
      <c r="D929" s="25">
        <v>7300000</v>
      </c>
      <c r="E929" s="25">
        <v>7500000</v>
      </c>
      <c r="F929" s="40">
        <f t="shared" si="83"/>
        <v>24.414715719063544</v>
      </c>
      <c r="G929" s="40">
        <f t="shared" si="84"/>
        <v>25.08361204013378</v>
      </c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101">
        <f t="shared" si="81"/>
        <v>7300000</v>
      </c>
      <c r="U929" s="101">
        <f t="shared" si="82"/>
        <v>7500000</v>
      </c>
      <c r="V929" s="51"/>
      <c r="W929" s="51"/>
      <c r="X929" s="51"/>
      <c r="Y929" s="51"/>
      <c r="Z929" s="51"/>
      <c r="AA929" s="51"/>
      <c r="AB929" s="51"/>
      <c r="AC929" s="51"/>
      <c r="AD929" s="51"/>
      <c r="AE929" s="51"/>
      <c r="AF929" s="51"/>
    </row>
    <row r="930" spans="1:32" ht="14.25">
      <c r="A930" s="102" t="s">
        <v>855</v>
      </c>
      <c r="B930" s="24">
        <v>35000</v>
      </c>
      <c r="C930" s="24">
        <v>49999</v>
      </c>
      <c r="D930" s="24">
        <v>1190000</v>
      </c>
      <c r="E930" s="24">
        <v>1649967</v>
      </c>
      <c r="F930" s="40">
        <f t="shared" si="83"/>
        <v>34</v>
      </c>
      <c r="G930" s="40">
        <f t="shared" si="84"/>
        <v>33</v>
      </c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101">
        <f t="shared" si="81"/>
        <v>1190000</v>
      </c>
      <c r="U930" s="101">
        <f t="shared" si="82"/>
        <v>1649967</v>
      </c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</row>
    <row r="931" spans="1:32" ht="14.25">
      <c r="A931" s="102" t="s">
        <v>650</v>
      </c>
      <c r="B931" s="25">
        <v>3542</v>
      </c>
      <c r="C931" s="25">
        <v>3542</v>
      </c>
      <c r="D931" s="25">
        <v>15003</v>
      </c>
      <c r="E931" s="25">
        <v>15300</v>
      </c>
      <c r="F931" s="40">
        <f t="shared" si="83"/>
        <v>4.235742518351214</v>
      </c>
      <c r="G931" s="40">
        <f t="shared" si="84"/>
        <v>4.319593450028233</v>
      </c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101">
        <f t="shared" si="81"/>
        <v>15003</v>
      </c>
      <c r="U931" s="101">
        <f t="shared" si="82"/>
        <v>15300</v>
      </c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</row>
    <row r="932" spans="1:32" ht="15">
      <c r="A932" s="102" t="s">
        <v>547</v>
      </c>
      <c r="B932" s="25">
        <v>752</v>
      </c>
      <c r="C932" s="25">
        <v>752</v>
      </c>
      <c r="D932" s="25">
        <v>17717</v>
      </c>
      <c r="E932" s="25">
        <v>17717</v>
      </c>
      <c r="F932" s="40">
        <f t="shared" si="83"/>
        <v>23.559840425531913</v>
      </c>
      <c r="G932" s="40">
        <f t="shared" si="84"/>
        <v>23.559840425531913</v>
      </c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101">
        <f t="shared" si="81"/>
        <v>17717</v>
      </c>
      <c r="U932" s="101">
        <f t="shared" si="82"/>
        <v>17717</v>
      </c>
      <c r="V932" s="51"/>
      <c r="W932" s="52"/>
      <c r="X932" s="52"/>
      <c r="Y932" s="52"/>
      <c r="Z932" s="52"/>
      <c r="AA932" s="52"/>
      <c r="AB932" s="52"/>
      <c r="AC932" s="52"/>
      <c r="AD932" s="52"/>
      <c r="AE932" s="52"/>
      <c r="AF932" s="52"/>
    </row>
    <row r="933" spans="1:32" ht="15">
      <c r="A933" s="102" t="s">
        <v>629</v>
      </c>
      <c r="B933" s="25">
        <v>2057591</v>
      </c>
      <c r="C933" s="25">
        <v>2055006</v>
      </c>
      <c r="D933" s="25">
        <v>52710000</v>
      </c>
      <c r="E933" s="25">
        <v>60100000</v>
      </c>
      <c r="F933" s="40">
        <f t="shared" si="83"/>
        <v>25.617336001178078</v>
      </c>
      <c r="G933" s="40">
        <f t="shared" si="84"/>
        <v>29.245656703678723</v>
      </c>
      <c r="H933" s="25"/>
      <c r="I933" s="25"/>
      <c r="J933" s="25"/>
      <c r="K933" s="25"/>
      <c r="L933" s="25"/>
      <c r="M933" s="25"/>
      <c r="N933" s="25">
        <v>1126524</v>
      </c>
      <c r="O933" s="25">
        <v>1050400</v>
      </c>
      <c r="P933" s="25">
        <v>37290000</v>
      </c>
      <c r="Q933" s="25">
        <v>39700000</v>
      </c>
      <c r="R933" s="25">
        <f>P933/N933</f>
        <v>33.10182472810167</v>
      </c>
      <c r="S933" s="25">
        <f>Q933/O933</f>
        <v>37.795125666412794</v>
      </c>
      <c r="T933" s="101">
        <f t="shared" si="81"/>
        <v>90000000</v>
      </c>
      <c r="U933" s="101">
        <f t="shared" si="82"/>
        <v>99800000</v>
      </c>
      <c r="V933" s="51"/>
      <c r="W933" s="52"/>
      <c r="X933" s="52"/>
      <c r="Y933" s="52"/>
      <c r="Z933" s="52"/>
      <c r="AA933" s="52"/>
      <c r="AB933" s="52"/>
      <c r="AC933" s="52"/>
      <c r="AD933" s="52"/>
      <c r="AE933" s="52"/>
      <c r="AF933" s="52"/>
    </row>
    <row r="934" spans="1:32" ht="15">
      <c r="A934" s="102" t="s">
        <v>884</v>
      </c>
      <c r="B934" s="25"/>
      <c r="C934" s="25"/>
      <c r="D934" s="25">
        <v>36000</v>
      </c>
      <c r="E934" s="25"/>
      <c r="F934" s="40"/>
      <c r="G934" s="40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101">
        <f t="shared" si="81"/>
        <v>36000</v>
      </c>
      <c r="U934" s="101"/>
      <c r="V934" s="51"/>
      <c r="W934" s="52"/>
      <c r="X934" s="52"/>
      <c r="Y934" s="52"/>
      <c r="Z934" s="52"/>
      <c r="AA934" s="52"/>
      <c r="AB934" s="52"/>
      <c r="AC934" s="52"/>
      <c r="AD934" s="52"/>
      <c r="AE934" s="52"/>
      <c r="AF934" s="52"/>
    </row>
    <row r="935" spans="1:32" ht="15">
      <c r="A935" s="102" t="s">
        <v>580</v>
      </c>
      <c r="B935" s="25">
        <v>41750</v>
      </c>
      <c r="C935" s="25">
        <v>41750</v>
      </c>
      <c r="D935" s="25">
        <v>1294250</v>
      </c>
      <c r="E935" s="25">
        <v>1294250</v>
      </c>
      <c r="F935" s="40">
        <f t="shared" si="83"/>
        <v>31</v>
      </c>
      <c r="G935" s="40">
        <f t="shared" si="84"/>
        <v>31</v>
      </c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101">
        <f t="shared" si="81"/>
        <v>1294250</v>
      </c>
      <c r="U935" s="101">
        <f aca="true" t="shared" si="85" ref="U935:U949">SUM(K935,Q935,E935)</f>
        <v>1294250</v>
      </c>
      <c r="V935" s="51"/>
      <c r="W935" s="52"/>
      <c r="X935" s="52"/>
      <c r="Y935" s="52"/>
      <c r="Z935" s="52"/>
      <c r="AA935" s="52"/>
      <c r="AB935" s="52"/>
      <c r="AC935" s="52"/>
      <c r="AD935" s="52"/>
      <c r="AE935" s="52"/>
      <c r="AF935" s="52"/>
    </row>
    <row r="936" spans="1:32" ht="14.25">
      <c r="A936" s="102" t="s">
        <v>558</v>
      </c>
      <c r="B936" s="25">
        <v>6047</v>
      </c>
      <c r="C936" s="25">
        <v>6047</v>
      </c>
      <c r="D936" s="25">
        <v>1000</v>
      </c>
      <c r="E936" s="25">
        <v>1000</v>
      </c>
      <c r="F936" s="40">
        <f t="shared" si="83"/>
        <v>0.165371258475277</v>
      </c>
      <c r="G936" s="40">
        <f t="shared" si="84"/>
        <v>0.165371258475277</v>
      </c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101">
        <f t="shared" si="81"/>
        <v>1000</v>
      </c>
      <c r="U936" s="101">
        <f t="shared" si="85"/>
        <v>1000</v>
      </c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</row>
    <row r="937" spans="1:32" ht="15">
      <c r="A937" s="102" t="s">
        <v>586</v>
      </c>
      <c r="B937" s="25">
        <v>44817</v>
      </c>
      <c r="C937" s="25">
        <v>44577</v>
      </c>
      <c r="D937" s="25">
        <v>1475862</v>
      </c>
      <c r="E937" s="25">
        <v>1405800</v>
      </c>
      <c r="F937" s="40">
        <f t="shared" si="83"/>
        <v>32.93085213200348</v>
      </c>
      <c r="G937" s="40">
        <f t="shared" si="84"/>
        <v>31.536442560064607</v>
      </c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101">
        <f t="shared" si="81"/>
        <v>1475862</v>
      </c>
      <c r="U937" s="101">
        <f t="shared" si="85"/>
        <v>1405800</v>
      </c>
      <c r="V937" s="51"/>
      <c r="W937" s="52"/>
      <c r="X937" s="52"/>
      <c r="Y937" s="52"/>
      <c r="Z937" s="52"/>
      <c r="AA937" s="52"/>
      <c r="AB937" s="52"/>
      <c r="AC937" s="52"/>
      <c r="AD937" s="52"/>
      <c r="AE937" s="52"/>
      <c r="AF937" s="52"/>
    </row>
    <row r="938" spans="1:32" ht="15">
      <c r="A938" s="102" t="s">
        <v>684</v>
      </c>
      <c r="B938" s="25">
        <v>1678</v>
      </c>
      <c r="C938" s="25">
        <v>1024</v>
      </c>
      <c r="D938" s="25">
        <v>42635</v>
      </c>
      <c r="E938" s="25">
        <v>26530</v>
      </c>
      <c r="F938" s="40">
        <f t="shared" si="83"/>
        <v>25.408224076281286</v>
      </c>
      <c r="G938" s="40">
        <f t="shared" si="84"/>
        <v>25.908203125</v>
      </c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101">
        <f t="shared" si="81"/>
        <v>42635</v>
      </c>
      <c r="U938" s="101">
        <f t="shared" si="85"/>
        <v>26530</v>
      </c>
      <c r="V938" s="51"/>
      <c r="W938" s="52"/>
      <c r="X938" s="52"/>
      <c r="Y938" s="52"/>
      <c r="Z938" s="52"/>
      <c r="AA938" s="52"/>
      <c r="AB938" s="52"/>
      <c r="AC938" s="52"/>
      <c r="AD938" s="52"/>
      <c r="AE938" s="52"/>
      <c r="AF938" s="52"/>
    </row>
    <row r="939" spans="1:32" ht="15">
      <c r="A939" s="102" t="s">
        <v>410</v>
      </c>
      <c r="B939" s="104">
        <v>931196</v>
      </c>
      <c r="C939" s="104">
        <v>931196</v>
      </c>
      <c r="D939" s="104">
        <v>17699101</v>
      </c>
      <c r="E939" s="104">
        <v>17699101</v>
      </c>
      <c r="F939" s="40">
        <f t="shared" si="83"/>
        <v>19.006848182337553</v>
      </c>
      <c r="G939" s="40">
        <f t="shared" si="84"/>
        <v>19.006848182337553</v>
      </c>
      <c r="H939" s="25"/>
      <c r="I939" s="25"/>
      <c r="J939" s="25"/>
      <c r="K939" s="25"/>
      <c r="L939" s="25"/>
      <c r="M939" s="25"/>
      <c r="N939" s="104">
        <v>1417388</v>
      </c>
      <c r="O939" s="104">
        <v>1417388</v>
      </c>
      <c r="P939" s="104">
        <v>45834828</v>
      </c>
      <c r="Q939" s="104">
        <v>45834828</v>
      </c>
      <c r="R939" s="25">
        <f>P939/N939</f>
        <v>32.33753072553175</v>
      </c>
      <c r="S939" s="25">
        <f>Q939/O939</f>
        <v>32.33753072553175</v>
      </c>
      <c r="T939" s="101">
        <f t="shared" si="81"/>
        <v>63533929</v>
      </c>
      <c r="U939" s="101">
        <f t="shared" si="85"/>
        <v>63533929</v>
      </c>
      <c r="V939" s="51"/>
      <c r="W939" s="52"/>
      <c r="X939" s="52"/>
      <c r="Y939" s="52"/>
      <c r="Z939" s="52"/>
      <c r="AA939" s="52"/>
      <c r="AB939" s="52"/>
      <c r="AC939" s="52"/>
      <c r="AD939" s="52"/>
      <c r="AE939" s="52"/>
      <c r="AF939" s="52"/>
    </row>
    <row r="940" spans="1:32" ht="15">
      <c r="A940" s="102" t="s">
        <v>356</v>
      </c>
      <c r="B940" s="25">
        <v>29566</v>
      </c>
      <c r="C940" s="25">
        <v>29566</v>
      </c>
      <c r="D940" s="25">
        <v>685200</v>
      </c>
      <c r="E940" s="25">
        <v>685200</v>
      </c>
      <c r="F940" s="40">
        <f t="shared" si="83"/>
        <v>23.175268889941147</v>
      </c>
      <c r="G940" s="40">
        <f t="shared" si="84"/>
        <v>23.175268889941147</v>
      </c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101">
        <f t="shared" si="81"/>
        <v>685200</v>
      </c>
      <c r="U940" s="101">
        <f t="shared" si="85"/>
        <v>685200</v>
      </c>
      <c r="V940" s="51"/>
      <c r="W940" s="52"/>
      <c r="X940" s="52"/>
      <c r="Y940" s="52"/>
      <c r="Z940" s="52"/>
      <c r="AA940" s="52"/>
      <c r="AB940" s="52"/>
      <c r="AC940" s="52"/>
      <c r="AD940" s="52"/>
      <c r="AE940" s="52"/>
      <c r="AF940" s="52"/>
    </row>
    <row r="941" spans="1:32" ht="14.25">
      <c r="A941" s="102" t="s">
        <v>848</v>
      </c>
      <c r="B941" s="25">
        <v>3545</v>
      </c>
      <c r="C941" s="25">
        <v>3545</v>
      </c>
      <c r="D941" s="25">
        <v>93000000</v>
      </c>
      <c r="E941" s="25">
        <v>93000000</v>
      </c>
      <c r="F941" s="40">
        <f t="shared" si="83"/>
        <v>26234.13258110014</v>
      </c>
      <c r="G941" s="40">
        <f t="shared" si="84"/>
        <v>26234.13258110014</v>
      </c>
      <c r="H941" s="25"/>
      <c r="I941" s="25"/>
      <c r="J941" s="25"/>
      <c r="K941" s="25"/>
      <c r="L941" s="25"/>
      <c r="M941" s="25"/>
      <c r="N941" s="25">
        <v>3692</v>
      </c>
      <c r="O941" s="25">
        <v>3692</v>
      </c>
      <c r="P941" s="25">
        <v>104861420</v>
      </c>
      <c r="Q941" s="25">
        <v>104861420</v>
      </c>
      <c r="R941" s="25">
        <f>P941/N941</f>
        <v>28402.33477789816</v>
      </c>
      <c r="S941" s="25">
        <f>Q941/O941</f>
        <v>28402.33477789816</v>
      </c>
      <c r="T941" s="101">
        <f t="shared" si="81"/>
        <v>197861420</v>
      </c>
      <c r="U941" s="101">
        <f t="shared" si="85"/>
        <v>197861420</v>
      </c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</row>
    <row r="942" spans="1:32" ht="16.5" customHeight="1">
      <c r="A942" s="102" t="s">
        <v>533</v>
      </c>
      <c r="B942" s="25">
        <v>15800</v>
      </c>
      <c r="C942" s="25">
        <v>15800</v>
      </c>
      <c r="D942" s="25">
        <v>290000</v>
      </c>
      <c r="E942" s="25">
        <v>290000</v>
      </c>
      <c r="F942" s="40">
        <f t="shared" si="83"/>
        <v>18.354430379746834</v>
      </c>
      <c r="G942" s="40">
        <f t="shared" si="84"/>
        <v>18.354430379746834</v>
      </c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101">
        <f t="shared" si="81"/>
        <v>290000</v>
      </c>
      <c r="U942" s="101">
        <f t="shared" si="85"/>
        <v>290000</v>
      </c>
      <c r="V942" s="51"/>
      <c r="W942" s="52"/>
      <c r="X942" s="52"/>
      <c r="Y942" s="52"/>
      <c r="Z942" s="52"/>
      <c r="AA942" s="52"/>
      <c r="AB942" s="52"/>
      <c r="AC942" s="52"/>
      <c r="AD942" s="52"/>
      <c r="AE942" s="52"/>
      <c r="AF942" s="52"/>
    </row>
    <row r="943" spans="1:32" ht="15">
      <c r="A943" s="102" t="s">
        <v>349</v>
      </c>
      <c r="B943" s="24">
        <v>3229</v>
      </c>
      <c r="C943" s="24">
        <v>3229</v>
      </c>
      <c r="D943" s="24">
        <v>116236</v>
      </c>
      <c r="E943" s="24">
        <v>116236</v>
      </c>
      <c r="F943" s="40">
        <f t="shared" si="83"/>
        <v>35.997522452771754</v>
      </c>
      <c r="G943" s="40">
        <f t="shared" si="84"/>
        <v>35.997522452771754</v>
      </c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101">
        <f t="shared" si="81"/>
        <v>116236</v>
      </c>
      <c r="U943" s="101">
        <f t="shared" si="85"/>
        <v>116236</v>
      </c>
      <c r="V943" s="51"/>
      <c r="W943" s="52"/>
      <c r="X943" s="52"/>
      <c r="Y943" s="52"/>
      <c r="Z943" s="52"/>
      <c r="AA943" s="52"/>
      <c r="AB943" s="52"/>
      <c r="AC943" s="52"/>
      <c r="AD943" s="52"/>
      <c r="AE943" s="52"/>
      <c r="AF943" s="52"/>
    </row>
    <row r="944" spans="1:32" ht="16.5" customHeight="1">
      <c r="A944" s="102" t="s">
        <v>500</v>
      </c>
      <c r="B944" s="25">
        <v>169000</v>
      </c>
      <c r="C944" s="25">
        <v>169000</v>
      </c>
      <c r="D944" s="25">
        <v>3441000</v>
      </c>
      <c r="E944" s="25">
        <v>3500000</v>
      </c>
      <c r="F944" s="40">
        <f t="shared" si="83"/>
        <v>20.36094674556213</v>
      </c>
      <c r="G944" s="40">
        <f t="shared" si="84"/>
        <v>20.71005917159763</v>
      </c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101">
        <f t="shared" si="81"/>
        <v>3441000</v>
      </c>
      <c r="U944" s="101">
        <f t="shared" si="85"/>
        <v>3500000</v>
      </c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</row>
    <row r="945" spans="1:32" ht="16.5" customHeight="1">
      <c r="A945" s="105" t="s">
        <v>744</v>
      </c>
      <c r="B945" s="23">
        <v>21756220</v>
      </c>
      <c r="C945" s="23">
        <v>21756220</v>
      </c>
      <c r="D945" s="23">
        <v>401184000</v>
      </c>
      <c r="E945" s="23">
        <v>401184000</v>
      </c>
      <c r="F945" s="41">
        <f t="shared" si="83"/>
        <v>18.439967972377556</v>
      </c>
      <c r="G945" s="41">
        <f t="shared" si="84"/>
        <v>18.439967972377556</v>
      </c>
      <c r="H945" s="23">
        <v>3578000</v>
      </c>
      <c r="I945" s="23">
        <v>3578000</v>
      </c>
      <c r="J945" s="23">
        <v>345735000</v>
      </c>
      <c r="K945" s="23">
        <v>345735000</v>
      </c>
      <c r="L945" s="23">
        <f>J945/H945</f>
        <v>96.62800447177194</v>
      </c>
      <c r="M945" s="23">
        <f>K945/I945</f>
        <v>96.62800447177194</v>
      </c>
      <c r="N945" s="23">
        <v>1008668</v>
      </c>
      <c r="O945" s="23">
        <v>1008668</v>
      </c>
      <c r="P945" s="23">
        <v>4350000</v>
      </c>
      <c r="Q945" s="23">
        <v>4350000</v>
      </c>
      <c r="R945" s="23">
        <f>P945/N945</f>
        <v>4.31261822522376</v>
      </c>
      <c r="S945" s="23">
        <f>Q945/O945</f>
        <v>4.31261822522376</v>
      </c>
      <c r="T945" s="106">
        <f t="shared" si="81"/>
        <v>751269000</v>
      </c>
      <c r="U945" s="106">
        <f t="shared" si="85"/>
        <v>751269000</v>
      </c>
      <c r="V945" s="51"/>
      <c r="W945" s="51"/>
      <c r="X945" s="51"/>
      <c r="Y945" s="51"/>
      <c r="Z945" s="51"/>
      <c r="AA945" s="51"/>
      <c r="AB945" s="51"/>
      <c r="AC945" s="51"/>
      <c r="AD945" s="51"/>
      <c r="AE945" s="51"/>
      <c r="AF945" s="51"/>
    </row>
    <row r="946" spans="1:32" ht="14.25">
      <c r="A946" s="107" t="s">
        <v>611</v>
      </c>
      <c r="B946" s="23">
        <v>660000</v>
      </c>
      <c r="C946" s="23">
        <v>656993</v>
      </c>
      <c r="D946" s="23">
        <v>13600000</v>
      </c>
      <c r="E946" s="23">
        <v>13600000</v>
      </c>
      <c r="F946" s="41">
        <f t="shared" si="83"/>
        <v>20.606060606060606</v>
      </c>
      <c r="G946" s="41">
        <f t="shared" si="84"/>
        <v>20.700372758918284</v>
      </c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106">
        <f t="shared" si="81"/>
        <v>13600000</v>
      </c>
      <c r="U946" s="106">
        <f t="shared" si="85"/>
        <v>13600000</v>
      </c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</row>
    <row r="947" spans="1:32" ht="14.25">
      <c r="A947" s="107" t="s">
        <v>578</v>
      </c>
      <c r="B947" s="23">
        <v>372</v>
      </c>
      <c r="C947" s="23">
        <v>372</v>
      </c>
      <c r="D947" s="23">
        <v>9180862</v>
      </c>
      <c r="E947" s="23">
        <v>9180862</v>
      </c>
      <c r="F947" s="41">
        <f t="shared" si="83"/>
        <v>24679.736559139787</v>
      </c>
      <c r="G947" s="41">
        <f t="shared" si="84"/>
        <v>24679.736559139787</v>
      </c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106">
        <f t="shared" si="81"/>
        <v>9180862</v>
      </c>
      <c r="U947" s="106">
        <f t="shared" si="85"/>
        <v>9180862</v>
      </c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</row>
    <row r="948" spans="1:32" ht="15">
      <c r="A948" s="107" t="s">
        <v>799</v>
      </c>
      <c r="B948" s="23">
        <v>19905</v>
      </c>
      <c r="C948" s="23">
        <v>19905</v>
      </c>
      <c r="D948" s="23">
        <v>643339</v>
      </c>
      <c r="E948" s="23">
        <v>643339</v>
      </c>
      <c r="F948" s="41">
        <f t="shared" si="83"/>
        <v>32.32047224315499</v>
      </c>
      <c r="G948" s="41">
        <f t="shared" si="84"/>
        <v>32.32047224315499</v>
      </c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106">
        <f t="shared" si="81"/>
        <v>643339</v>
      </c>
      <c r="U948" s="106">
        <f t="shared" si="85"/>
        <v>643339</v>
      </c>
      <c r="V948" s="51"/>
      <c r="W948" s="52"/>
      <c r="X948" s="52"/>
      <c r="Y948" s="52"/>
      <c r="Z948" s="52"/>
      <c r="AA948" s="52"/>
      <c r="AB948" s="52"/>
      <c r="AC948" s="52"/>
      <c r="AD948" s="52"/>
      <c r="AE948" s="52"/>
      <c r="AF948" s="52"/>
    </row>
    <row r="949" spans="1:32" ht="15">
      <c r="A949" s="107" t="s">
        <v>703</v>
      </c>
      <c r="B949" s="23">
        <v>1218104</v>
      </c>
      <c r="C949" s="23">
        <v>1205397</v>
      </c>
      <c r="D949" s="23">
        <v>49682325</v>
      </c>
      <c r="E949" s="23">
        <v>54404774</v>
      </c>
      <c r="F949" s="41">
        <f t="shared" si="83"/>
        <v>40.78660360691698</v>
      </c>
      <c r="G949" s="41">
        <f t="shared" si="84"/>
        <v>45.13432006218698</v>
      </c>
      <c r="H949" s="23"/>
      <c r="I949" s="23"/>
      <c r="J949" s="23"/>
      <c r="K949" s="23"/>
      <c r="L949" s="23"/>
      <c r="M949" s="23"/>
      <c r="N949" s="23">
        <v>2906050</v>
      </c>
      <c r="O949" s="23">
        <v>2932366</v>
      </c>
      <c r="P949" s="23">
        <v>80442161</v>
      </c>
      <c r="Q949" s="23">
        <v>93313144</v>
      </c>
      <c r="R949" s="23">
        <f>P949/N949</f>
        <v>27.680928063866762</v>
      </c>
      <c r="S949" s="23">
        <f>Q949/O949</f>
        <v>31.821793050390028</v>
      </c>
      <c r="T949" s="106">
        <f t="shared" si="81"/>
        <v>130124486</v>
      </c>
      <c r="U949" s="106">
        <f t="shared" si="85"/>
        <v>147717918</v>
      </c>
      <c r="V949" s="51"/>
      <c r="W949" s="52"/>
      <c r="X949" s="52"/>
      <c r="Y949" s="52"/>
      <c r="Z949" s="52"/>
      <c r="AA949" s="52"/>
      <c r="AB949" s="52"/>
      <c r="AC949" s="52"/>
      <c r="AD949" s="52"/>
      <c r="AE949" s="52"/>
      <c r="AF949" s="52"/>
    </row>
    <row r="950" spans="1:32" ht="15">
      <c r="A950" s="114" t="s">
        <v>936</v>
      </c>
      <c r="B950" s="113"/>
      <c r="C950" s="113"/>
      <c r="D950" s="113"/>
      <c r="E950" s="113"/>
      <c r="F950" s="113"/>
      <c r="G950" s="113"/>
      <c r="H950" s="112">
        <v>36705000</v>
      </c>
      <c r="I950" s="112">
        <v>34946000</v>
      </c>
      <c r="J950" s="112">
        <v>4071180000</v>
      </c>
      <c r="K950" s="112">
        <v>4023303000</v>
      </c>
      <c r="L950" s="111">
        <f>J950/H950</f>
        <v>110.91622394769105</v>
      </c>
      <c r="M950" s="111">
        <f>K950/I950</f>
        <v>115.12914210496194</v>
      </c>
      <c r="N950" s="113"/>
      <c r="O950" s="113"/>
      <c r="P950" s="113"/>
      <c r="Q950" s="113"/>
      <c r="R950" s="113"/>
      <c r="S950" s="113"/>
      <c r="T950" s="112">
        <f>SUM(J950,P950,D950)</f>
        <v>4071180000</v>
      </c>
      <c r="U950" s="112">
        <f>SUM(K950,Q950,E950)</f>
        <v>4023303000</v>
      </c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</row>
    <row r="951" spans="1:32" ht="14.25">
      <c r="A951" s="117"/>
      <c r="B951" s="117"/>
      <c r="C951" s="117"/>
      <c r="D951" s="117"/>
      <c r="E951" s="117"/>
      <c r="F951" s="117"/>
      <c r="G951" s="117"/>
      <c r="H951" s="117"/>
      <c r="I951" s="117"/>
      <c r="J951" s="117"/>
      <c r="K951" s="117"/>
      <c r="L951" s="117"/>
      <c r="M951" s="117"/>
      <c r="N951" s="117"/>
      <c r="O951" s="117"/>
      <c r="P951" s="117"/>
      <c r="Q951" s="117"/>
      <c r="R951" s="117"/>
      <c r="S951" s="117"/>
      <c r="T951" s="118"/>
      <c r="U951" s="118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</row>
    <row r="952" spans="1:32" ht="15">
      <c r="A952" s="119" t="s">
        <v>937</v>
      </c>
      <c r="B952" s="122">
        <f>SUM(B5:B18,B20:B29,B31:B32,B34:B203,B205:B209,B211:B215,B217:B363,B365:B417,B419:B503,B505:B516,B518:B531,B534:B915,B917:B944,B946:B949)</f>
        <v>143626522.99023524</v>
      </c>
      <c r="C952" s="122">
        <f>SUM(C5:C18,C20:C29,C31:C32,C34:C203,C205:C209,C211:C215,C217:C363,C365:C417,C419:C503,C505:C516,C518:C531,C534:C915,C917:C944,C946:C949)</f>
        <v>124907897.31460889</v>
      </c>
      <c r="D952" s="122">
        <f>SUM(D5:D18,D20:D29,D31:D32,D34:D203,D205:D209,D211:D215,D217:D363,D365:D417,D419:D503,D505:D516,D518:D531,D534:D915,D917:D944,D946:D949)</f>
        <v>2363478526.1772203</v>
      </c>
      <c r="E952" s="122">
        <f>SUM(E5:E18,E20:E29,E31:E32,E34:E203,E205:E209,E211:E215,E217:E363,E365:E417,E419:E503,E505:E516,E518:E531,E534:E915,E917:E944,E946:E949)</f>
        <v>2408961402.866296</v>
      </c>
      <c r="F952" s="122">
        <f aca="true" t="shared" si="86" ref="F952:G954">D952/B952</f>
        <v>16.455724729463142</v>
      </c>
      <c r="G952" s="122">
        <f t="shared" si="86"/>
        <v>19.285901489469314</v>
      </c>
      <c r="H952" s="122">
        <f>SUM(H5:H18,H20:H29,H31:H32,H34:H203,H205:H209,H211:H215,H217:H363,H365:H417,H419:H503,H505:H516,H518:H531,H534:H915,H917:H944,H946:H949)</f>
        <v>26520</v>
      </c>
      <c r="I952" s="122">
        <f>SUM(I5:I18,I20:I29,I31:I32,I34:I203,I205:I209,I211:I215,I217:I363,I365:I417,I419:I503,I505:I516,I518:I531,I534:I915,I917:I944,I946:I949)</f>
        <v>26520</v>
      </c>
      <c r="J952" s="122">
        <f>SUM(J5:J18,J20:J29,J31:J32,J34:J203,J205:J209,J211:J215,J217:J363,J365:J417,J419:J503,J505:J516,J518:J531,J534:J915,J917:J944,J946:J949)</f>
        <v>485200</v>
      </c>
      <c r="K952" s="122">
        <f>SUM(K5:K18,K20:K29,K31:K32,K34:K203,K205:K209,K211:K215,K217:K363,K365:K417,K419:K503,K505:K516,K518:K531,K534:K915,K917:K944,K946:K949)</f>
        <v>497200</v>
      </c>
      <c r="L952" s="122">
        <f aca="true" t="shared" si="87" ref="L952:M955">J952/H952</f>
        <v>18.295625942684765</v>
      </c>
      <c r="M952" s="122">
        <f t="shared" si="87"/>
        <v>18.748114630467573</v>
      </c>
      <c r="N952" s="122">
        <f>SUM(N5:N18,N20:N29,N31:N32,N34:N203,N205:N209,N211:N215,N217:N363,N365:N417,N419:N503,N505:N516,N518:N531,N534:N915,N917:N944,N946:N949)</f>
        <v>40286744</v>
      </c>
      <c r="O952" s="122">
        <f>SUM(O5:O18,O20:O29,O31:O32,O34:O203,O205:O209,O211:O215,O217:O363,O365:O417,O419:O503,O505:O516,O518:O531,O534:O915,O917:O944,O946:O949)</f>
        <v>40156475</v>
      </c>
      <c r="P952" s="122">
        <f>SUM(P5:P18,P20:P29,P31:P32,P34:P203,P205:P209,P211:P215,P217:P363,P365:P417,P419:P503,P505:P516,P518:P531,P534:P915,P917:P944,P946:P949)</f>
        <v>1809889739.6</v>
      </c>
      <c r="Q952" s="122">
        <f>SUM(Q5:Q18,Q20:Q29,Q31:Q32,Q34:Q203,Q205:Q209,Q211:Q215,Q217:Q363,Q365:Q417,Q419:Q503,Q505:Q516,Q518:Q531,Q534:Q915,Q917:Q944,Q946:Q949)</f>
        <v>1828311944</v>
      </c>
      <c r="R952" s="122">
        <f aca="true" t="shared" si="88" ref="R952:S954">P952/N952</f>
        <v>44.9251927532292</v>
      </c>
      <c r="S952" s="122">
        <f t="shared" si="88"/>
        <v>45.529692135577136</v>
      </c>
      <c r="T952" s="122">
        <f>SUM(T5:T18,T20:T29,T31:T32,T34:T203,T205:T209,T211:T215,T217:T363,T365:T417,T419:T503,T505:T516,T518:T531,T534:T915,T917:T944,T946:T949)</f>
        <v>4173853465.777222</v>
      </c>
      <c r="U952" s="122">
        <f>SUM(U5:U18,U20:U29,U31:U32,U34:U203,U205:U209,U211:U215,U217:U363,U365:U417,U419:U503,U505:U516,U518:U531,U534:U915,U917:U944,U946:U949)</f>
        <v>4237770546.866292</v>
      </c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</row>
    <row r="953" spans="1:32" ht="15">
      <c r="A953" s="119" t="s">
        <v>938</v>
      </c>
      <c r="B953" s="122">
        <f>SUM(B4,B19,B30,B33,B204,B210,B216,B364,B504,B517,B533,B916,B945)</f>
        <v>277756552</v>
      </c>
      <c r="C953" s="122">
        <f>SUM(C4,C19,C30,C33,C204,C210,C216,C364,C504,C517,C533,C916,C945)</f>
        <v>280853817</v>
      </c>
      <c r="D953" s="122">
        <f>SUM(D4,D19,D30,D33,D204,D210,D216,D364,D504,D517,D533,D916,D945)</f>
        <v>4765829379</v>
      </c>
      <c r="E953" s="122">
        <f>SUM(E4,E19,E30,E33,E204,E210,E216,E364,E504,E517,E533,E916,E945)</f>
        <v>4926595478</v>
      </c>
      <c r="F953" s="122">
        <f t="shared" si="86"/>
        <v>17.158296877907674</v>
      </c>
      <c r="G953" s="122">
        <f t="shared" si="86"/>
        <v>17.541493758655236</v>
      </c>
      <c r="H953" s="122">
        <f>SUM(H4,H19,H30,H33,H204,H210,H216,H364,H504,H517,H533,H916,H945)</f>
        <v>79436834</v>
      </c>
      <c r="I953" s="122">
        <f>SUM(I4,I19,I30,I33,I204,I210,I216,I364,I504,I517,I533,I916,I945)</f>
        <v>79410235</v>
      </c>
      <c r="J953" s="122">
        <f>SUM(J4,J19,J30,J33,J204,J210,J216,J364,J504,J517,J533,J916,J945)</f>
        <v>7826374050</v>
      </c>
      <c r="K953" s="122">
        <f>SUM(K4,K19,K30,K33,K204,K210,K216,K364,K504,K517,K533,K916,K945)</f>
        <v>7980786608</v>
      </c>
      <c r="L953" s="122">
        <f t="shared" si="87"/>
        <v>98.52323734352252</v>
      </c>
      <c r="M953" s="122">
        <f t="shared" si="87"/>
        <v>100.5007302648078</v>
      </c>
      <c r="N953" s="122">
        <f>SUM(N4,N19,N30,N33,N204,N210,N216,N364,N504,N517,N533,N916,N945)</f>
        <v>1483465</v>
      </c>
      <c r="O953" s="122">
        <f>SUM(O4,O19,O30,O33,O204,O210,O216,O364,O504,O517,O533,O916,O945)</f>
        <v>1483889</v>
      </c>
      <c r="P953" s="122">
        <f>SUM(P4,P19,P30,P33,P204,P210,P216,P364,P504,P517,P533,P916,P945)</f>
        <v>26377117</v>
      </c>
      <c r="Q953" s="122">
        <f>SUM(Q4,Q19,Q30,Q33,Q204,Q210,Q216,Q364,Q504,Q517,Q533,Q916,Q945)</f>
        <v>26802483</v>
      </c>
      <c r="R953" s="122">
        <f t="shared" si="88"/>
        <v>17.78074777632098</v>
      </c>
      <c r="S953" s="122">
        <f t="shared" si="88"/>
        <v>18.06232339480918</v>
      </c>
      <c r="T953" s="122">
        <f>SUM(D953,J953,P953)</f>
        <v>12618580546</v>
      </c>
      <c r="U953" s="122">
        <f>SUM(E953,K953,Q953)</f>
        <v>12934184569</v>
      </c>
      <c r="V953" s="120"/>
      <c r="W953" s="54"/>
      <c r="X953" s="120"/>
      <c r="Y953" s="54"/>
      <c r="Z953" s="54"/>
      <c r="AA953" s="54"/>
      <c r="AB953" s="54"/>
      <c r="AC953" s="54"/>
      <c r="AD953" s="54"/>
      <c r="AE953" s="54"/>
      <c r="AF953" s="54"/>
    </row>
    <row r="954" spans="1:32" ht="15">
      <c r="A954" s="119" t="s">
        <v>944</v>
      </c>
      <c r="B954" s="122">
        <f>B532</f>
        <v>76676975</v>
      </c>
      <c r="C954" s="122">
        <f>C532</f>
        <v>78790658</v>
      </c>
      <c r="D954" s="122">
        <f>D532</f>
        <v>11308920575</v>
      </c>
      <c r="E954" s="122">
        <f>E532</f>
        <v>15112159618</v>
      </c>
      <c r="F954" s="122">
        <f t="shared" si="86"/>
        <v>147.48782897343042</v>
      </c>
      <c r="G954" s="122">
        <f t="shared" si="86"/>
        <v>191.80141404581238</v>
      </c>
      <c r="H954" s="122">
        <f>H532</f>
        <v>4418178</v>
      </c>
      <c r="I954" s="122">
        <f>I532</f>
        <v>4543002</v>
      </c>
      <c r="J954" s="122">
        <f>J532</f>
        <v>612064500</v>
      </c>
      <c r="K954" s="122">
        <f>K532</f>
        <v>696673633</v>
      </c>
      <c r="L954" s="122">
        <f t="shared" si="87"/>
        <v>138.53323700403197</v>
      </c>
      <c r="M954" s="122">
        <f t="shared" si="87"/>
        <v>153.35094129388452</v>
      </c>
      <c r="N954" s="122">
        <f>N532</f>
        <v>109388000</v>
      </c>
      <c r="O954" s="122">
        <f>O532</f>
        <v>111000000</v>
      </c>
      <c r="P954" s="122">
        <f>P532</f>
        <v>0</v>
      </c>
      <c r="Q954" s="122">
        <f>Q532</f>
        <v>0</v>
      </c>
      <c r="R954" s="122">
        <f t="shared" si="88"/>
        <v>0</v>
      </c>
      <c r="S954" s="122">
        <f t="shared" si="88"/>
        <v>0</v>
      </c>
      <c r="T954" s="122">
        <f>SUM(D954,J954,P954)</f>
        <v>11920985075</v>
      </c>
      <c r="U954" s="122">
        <f>SUM(E954,K954,Q954)</f>
        <v>15808833251</v>
      </c>
      <c r="V954" s="120"/>
      <c r="W954" s="54"/>
      <c r="X954" s="120"/>
      <c r="Y954" s="54"/>
      <c r="Z954" s="54"/>
      <c r="AA954" s="54"/>
      <c r="AB954" s="54"/>
      <c r="AC954" s="54"/>
      <c r="AD954" s="54"/>
      <c r="AE954" s="54"/>
      <c r="AF954" s="54"/>
    </row>
    <row r="955" spans="1:32" ht="15">
      <c r="A955" s="119" t="s">
        <v>942</v>
      </c>
      <c r="B955" s="118"/>
      <c r="C955" s="118"/>
      <c r="D955" s="118"/>
      <c r="E955" s="118"/>
      <c r="F955" s="118"/>
      <c r="G955" s="118"/>
      <c r="H955" s="122">
        <v>36705000</v>
      </c>
      <c r="I955" s="122">
        <v>34946000</v>
      </c>
      <c r="J955" s="122">
        <v>4071180000</v>
      </c>
      <c r="K955" s="122">
        <v>4023303000</v>
      </c>
      <c r="L955" s="123">
        <f t="shared" si="87"/>
        <v>110.91622394769105</v>
      </c>
      <c r="M955" s="123">
        <f t="shared" si="87"/>
        <v>115.12914210496194</v>
      </c>
      <c r="N955" s="118"/>
      <c r="O955" s="118"/>
      <c r="P955" s="118"/>
      <c r="Q955" s="118"/>
      <c r="R955" s="118"/>
      <c r="S955" s="118"/>
      <c r="T955" s="122">
        <f>SUM(J955,P955,D955)</f>
        <v>4071180000</v>
      </c>
      <c r="U955" s="122">
        <f>SUM(K955,Q955,E955)</f>
        <v>4023303000</v>
      </c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</row>
    <row r="956" spans="1:32" ht="15">
      <c r="A956" s="119" t="s">
        <v>943</v>
      </c>
      <c r="B956" s="122">
        <f>SUM(B418,B950)</f>
        <v>146763</v>
      </c>
      <c r="C956" s="122">
        <f>SUM(C418,C950)</f>
        <v>146763</v>
      </c>
      <c r="D956" s="122">
        <f>SUM(D418,D950)</f>
        <v>3550000</v>
      </c>
      <c r="E956" s="122">
        <f>SUM(E418,E950)</f>
        <v>3550000</v>
      </c>
      <c r="F956" s="122">
        <f>D956/B956</f>
        <v>24.18865790424017</v>
      </c>
      <c r="G956" s="122">
        <f>E956/C956</f>
        <v>24.18865790424017</v>
      </c>
      <c r="H956" s="122"/>
      <c r="I956" s="122"/>
      <c r="J956" s="122"/>
      <c r="K956" s="122"/>
      <c r="L956" s="122"/>
      <c r="M956" s="122"/>
      <c r="N956" s="122"/>
      <c r="O956" s="122"/>
      <c r="P956" s="122"/>
      <c r="Q956" s="122"/>
      <c r="R956" s="122"/>
      <c r="S956" s="118"/>
      <c r="T956" s="122">
        <f>SUM(D956,J956,P956)</f>
        <v>3550000</v>
      </c>
      <c r="U956" s="122">
        <f>SUM(E956,K956,Q956)</f>
        <v>3550000</v>
      </c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</row>
    <row r="957" spans="1:32" ht="15">
      <c r="A957" s="119" t="s">
        <v>939</v>
      </c>
      <c r="B957" s="122">
        <f>SUM(B952,B953,B954,B955,B956)</f>
        <v>498206812.9902352</v>
      </c>
      <c r="C957" s="122">
        <f>SUM(C952,C953,C954,C955,C956)</f>
        <v>484699135.3146089</v>
      </c>
      <c r="D957" s="122">
        <f>SUM(D952,D953,D954,D955,D956)</f>
        <v>18441778480.17722</v>
      </c>
      <c r="E957" s="122">
        <f>SUM(E952,E953,E954,E955,E956)</f>
        <v>22451266498.866295</v>
      </c>
      <c r="F957" s="122"/>
      <c r="G957" s="122"/>
      <c r="H957" s="122">
        <f>SUM(H952,H953,H954,H955,H956)</f>
        <v>120586532</v>
      </c>
      <c r="I957" s="122">
        <f>SUM(I952,I953,I954,I955,I956)</f>
        <v>118925757</v>
      </c>
      <c r="J957" s="122">
        <f>SUM(J952,J953,J954,J955,J956)</f>
        <v>12510103750</v>
      </c>
      <c r="K957" s="122">
        <f>SUM(K952,K953,K954,K955,K956)</f>
        <v>12701260441</v>
      </c>
      <c r="L957" s="122"/>
      <c r="M957" s="122"/>
      <c r="N957" s="122">
        <f>SUM(N952,N953,N954,N955,N956)</f>
        <v>151158209</v>
      </c>
      <c r="O957" s="122">
        <f>SUM(O952,O953,O954,O955,O956)</f>
        <v>152640364</v>
      </c>
      <c r="P957" s="122">
        <f>SUM(P952,P953,P954,P955,P956)</f>
        <v>1836266856.6</v>
      </c>
      <c r="Q957" s="122">
        <f>SUM(Q952,Q953,Q954,Q955,Q956)</f>
        <v>1855114427</v>
      </c>
      <c r="R957" s="122"/>
      <c r="S957" s="122"/>
      <c r="T957" s="122">
        <f>SUM(T952,T953,T954,T955,T956)</f>
        <v>32788149086.77722</v>
      </c>
      <c r="U957" s="122">
        <f>SUM(U952,U953,U954,U955,U956)</f>
        <v>37007641366.86629</v>
      </c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</row>
    <row r="958" spans="4:32" ht="14.25">
      <c r="D958" s="121"/>
      <c r="T958" s="108"/>
      <c r="U958" s="108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</row>
    <row r="959" spans="20:32" ht="14.25">
      <c r="T959" s="108"/>
      <c r="U959" s="108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</row>
    <row r="960" spans="2:32" ht="14.25">
      <c r="B960" s="120"/>
      <c r="T960" s="108"/>
      <c r="U960" s="108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</row>
    <row r="961" spans="20:32" ht="14.25">
      <c r="T961" s="108"/>
      <c r="U961" s="108"/>
      <c r="V961" s="94"/>
      <c r="W961" s="94"/>
      <c r="X961" s="94"/>
      <c r="Y961" s="94"/>
      <c r="Z961" s="94"/>
      <c r="AA961" s="94"/>
      <c r="AB961" s="94"/>
      <c r="AC961" s="94"/>
      <c r="AD961" s="94"/>
      <c r="AE961" s="94"/>
      <c r="AF961" s="94"/>
    </row>
    <row r="962" spans="20:32" ht="14.25">
      <c r="T962" s="108"/>
      <c r="U962" s="108"/>
      <c r="V962" s="94"/>
      <c r="W962" s="94"/>
      <c r="X962" s="94"/>
      <c r="Y962" s="94"/>
      <c r="Z962" s="94"/>
      <c r="AA962" s="94"/>
      <c r="AB962" s="94"/>
      <c r="AC962" s="94"/>
      <c r="AD962" s="94"/>
      <c r="AE962" s="94"/>
      <c r="AF962" s="94"/>
    </row>
    <row r="963" spans="20:32" ht="14.25">
      <c r="T963" s="108"/>
      <c r="U963" s="108"/>
      <c r="V963" s="94"/>
      <c r="W963" s="94"/>
      <c r="X963" s="94"/>
      <c r="Y963" s="94"/>
      <c r="Z963" s="94"/>
      <c r="AA963" s="94"/>
      <c r="AB963" s="94"/>
      <c r="AC963" s="94"/>
      <c r="AD963" s="94"/>
      <c r="AE963" s="94"/>
      <c r="AF963" s="94"/>
    </row>
    <row r="964" spans="20:32" ht="14.25">
      <c r="T964" s="108"/>
      <c r="U964" s="108"/>
      <c r="V964" s="94"/>
      <c r="W964" s="94"/>
      <c r="X964" s="94"/>
      <c r="Y964" s="94"/>
      <c r="Z964" s="94"/>
      <c r="AA964" s="94"/>
      <c r="AB964" s="94"/>
      <c r="AC964" s="94"/>
      <c r="AD964" s="94"/>
      <c r="AE964" s="94"/>
      <c r="AF964" s="94"/>
    </row>
    <row r="965" spans="20:32" ht="14.25">
      <c r="T965" s="108"/>
      <c r="U965" s="108"/>
      <c r="V965" s="94"/>
      <c r="W965" s="94"/>
      <c r="X965" s="94"/>
      <c r="Y965" s="94"/>
      <c r="Z965" s="94"/>
      <c r="AA965" s="94"/>
      <c r="AB965" s="94"/>
      <c r="AC965" s="94"/>
      <c r="AD965" s="94"/>
      <c r="AE965" s="94"/>
      <c r="AF965" s="94"/>
    </row>
    <row r="966" spans="20:32" ht="14.25">
      <c r="T966" s="108"/>
      <c r="U966" s="108"/>
      <c r="V966" s="94"/>
      <c r="W966" s="94"/>
      <c r="X966" s="94"/>
      <c r="Y966" s="94"/>
      <c r="Z966" s="94"/>
      <c r="AA966" s="94"/>
      <c r="AB966" s="94"/>
      <c r="AC966" s="94"/>
      <c r="AD966" s="94"/>
      <c r="AE966" s="94"/>
      <c r="AF966" s="94"/>
    </row>
    <row r="967" spans="20:32" ht="14.25">
      <c r="T967" s="108"/>
      <c r="U967" s="108"/>
      <c r="V967" s="94"/>
      <c r="W967" s="94"/>
      <c r="X967" s="94"/>
      <c r="Y967" s="94"/>
      <c r="Z967" s="94"/>
      <c r="AA967" s="94"/>
      <c r="AB967" s="94"/>
      <c r="AC967" s="94"/>
      <c r="AD967" s="94"/>
      <c r="AE967" s="94"/>
      <c r="AF967" s="94"/>
    </row>
    <row r="968" spans="20:32" ht="14.25">
      <c r="T968" s="108"/>
      <c r="U968" s="108"/>
      <c r="V968" s="94"/>
      <c r="W968" s="94"/>
      <c r="X968" s="94"/>
      <c r="Y968" s="94"/>
      <c r="Z968" s="94"/>
      <c r="AA968" s="94"/>
      <c r="AB968" s="94"/>
      <c r="AC968" s="94"/>
      <c r="AD968" s="94"/>
      <c r="AE968" s="94"/>
      <c r="AF968" s="94"/>
    </row>
    <row r="969" spans="20:32" ht="14.25">
      <c r="T969" s="108"/>
      <c r="U969" s="108"/>
      <c r="V969" s="94"/>
      <c r="W969" s="94"/>
      <c r="X969" s="94"/>
      <c r="Y969" s="94"/>
      <c r="Z969" s="94"/>
      <c r="AA969" s="94"/>
      <c r="AB969" s="94"/>
      <c r="AC969" s="94"/>
      <c r="AD969" s="94"/>
      <c r="AE969" s="94"/>
      <c r="AF969" s="94"/>
    </row>
    <row r="970" spans="20:32" ht="14.25">
      <c r="T970" s="108"/>
      <c r="U970" s="108"/>
      <c r="V970" s="94"/>
      <c r="W970" s="94"/>
      <c r="X970" s="94"/>
      <c r="Y970" s="94"/>
      <c r="Z970" s="94"/>
      <c r="AA970" s="94"/>
      <c r="AB970" s="94"/>
      <c r="AC970" s="94"/>
      <c r="AD970" s="94"/>
      <c r="AE970" s="94"/>
      <c r="AF970" s="94"/>
    </row>
    <row r="971" spans="20:32" ht="14.25">
      <c r="T971" s="108"/>
      <c r="U971" s="108"/>
      <c r="V971" s="94"/>
      <c r="W971" s="94"/>
      <c r="X971" s="94"/>
      <c r="Y971" s="94"/>
      <c r="Z971" s="94"/>
      <c r="AA971" s="94"/>
      <c r="AB971" s="94"/>
      <c r="AC971" s="94"/>
      <c r="AD971" s="94"/>
      <c r="AE971" s="94"/>
      <c r="AF971" s="94"/>
    </row>
    <row r="972" spans="20:32" ht="14.25">
      <c r="T972" s="108"/>
      <c r="U972" s="108"/>
      <c r="V972" s="94"/>
      <c r="W972" s="94"/>
      <c r="X972" s="94"/>
      <c r="Y972" s="94"/>
      <c r="Z972" s="94"/>
      <c r="AA972" s="94"/>
      <c r="AB972" s="94"/>
      <c r="AC972" s="94"/>
      <c r="AD972" s="94"/>
      <c r="AE972" s="94"/>
      <c r="AF972" s="94"/>
    </row>
    <row r="973" spans="20:32" ht="14.25">
      <c r="T973" s="108"/>
      <c r="U973" s="108"/>
      <c r="V973" s="94"/>
      <c r="W973" s="94"/>
      <c r="X973" s="94"/>
      <c r="Y973" s="94"/>
      <c r="Z973" s="94"/>
      <c r="AA973" s="94"/>
      <c r="AB973" s="94"/>
      <c r="AC973" s="94"/>
      <c r="AD973" s="94"/>
      <c r="AE973" s="94"/>
      <c r="AF973" s="94"/>
    </row>
    <row r="974" spans="20:32" ht="14.25">
      <c r="T974" s="108"/>
      <c r="U974" s="108"/>
      <c r="V974" s="94"/>
      <c r="W974" s="94"/>
      <c r="X974" s="94"/>
      <c r="Y974" s="94"/>
      <c r="Z974" s="94"/>
      <c r="AA974" s="94"/>
      <c r="AB974" s="94"/>
      <c r="AC974" s="94"/>
      <c r="AD974" s="94"/>
      <c r="AE974" s="94"/>
      <c r="AF974" s="94"/>
    </row>
    <row r="975" spans="20:32" ht="14.25">
      <c r="T975" s="108"/>
      <c r="U975" s="108"/>
      <c r="V975" s="94"/>
      <c r="W975" s="94"/>
      <c r="X975" s="94"/>
      <c r="Y975" s="94"/>
      <c r="Z975" s="94"/>
      <c r="AA975" s="94"/>
      <c r="AB975" s="94"/>
      <c r="AC975" s="94"/>
      <c r="AD975" s="94"/>
      <c r="AE975" s="94"/>
      <c r="AF975" s="94"/>
    </row>
    <row r="976" spans="20:32" ht="14.25">
      <c r="T976" s="108"/>
      <c r="U976" s="108"/>
      <c r="V976" s="94"/>
      <c r="W976" s="94"/>
      <c r="X976" s="94"/>
      <c r="Y976" s="94"/>
      <c r="Z976" s="94"/>
      <c r="AA976" s="94"/>
      <c r="AB976" s="94"/>
      <c r="AC976" s="94"/>
      <c r="AD976" s="94"/>
      <c r="AE976" s="94"/>
      <c r="AF976" s="94"/>
    </row>
    <row r="977" spans="20:32" ht="14.25">
      <c r="T977" s="108"/>
      <c r="U977" s="108"/>
      <c r="V977" s="94"/>
      <c r="W977" s="94"/>
      <c r="X977" s="94"/>
      <c r="Y977" s="94"/>
      <c r="Z977" s="94"/>
      <c r="AA977" s="94"/>
      <c r="AB977" s="94"/>
      <c r="AC977" s="94"/>
      <c r="AD977" s="94"/>
      <c r="AE977" s="94"/>
      <c r="AF977" s="94"/>
    </row>
    <row r="978" spans="20:32" ht="14.25">
      <c r="T978" s="108"/>
      <c r="U978" s="108"/>
      <c r="V978" s="94"/>
      <c r="W978" s="94"/>
      <c r="X978" s="94"/>
      <c r="Y978" s="94"/>
      <c r="Z978" s="94"/>
      <c r="AA978" s="94"/>
      <c r="AB978" s="94"/>
      <c r="AC978" s="94"/>
      <c r="AD978" s="94"/>
      <c r="AE978" s="94"/>
      <c r="AF978" s="94"/>
    </row>
    <row r="979" spans="20:32" ht="14.25">
      <c r="T979" s="108"/>
      <c r="U979" s="108"/>
      <c r="V979" s="94"/>
      <c r="W979" s="94"/>
      <c r="X979" s="94"/>
      <c r="Y979" s="94"/>
      <c r="Z979" s="94"/>
      <c r="AA979" s="94"/>
      <c r="AB979" s="94"/>
      <c r="AC979" s="94"/>
      <c r="AD979" s="94"/>
      <c r="AE979" s="94"/>
      <c r="AF979" s="94"/>
    </row>
    <row r="980" spans="20:32" ht="14.25">
      <c r="T980" s="108"/>
      <c r="U980" s="108"/>
      <c r="V980" s="94"/>
      <c r="W980" s="94"/>
      <c r="X980" s="94"/>
      <c r="Y980" s="94"/>
      <c r="Z980" s="94"/>
      <c r="AA980" s="94"/>
      <c r="AB980" s="94"/>
      <c r="AC980" s="94"/>
      <c r="AD980" s="94"/>
      <c r="AE980" s="94"/>
      <c r="AF980" s="94"/>
    </row>
    <row r="981" spans="20:32" ht="14.25">
      <c r="T981" s="108"/>
      <c r="U981" s="108"/>
      <c r="V981" s="94"/>
      <c r="W981" s="94"/>
      <c r="X981" s="94"/>
      <c r="Y981" s="94"/>
      <c r="Z981" s="94"/>
      <c r="AA981" s="94"/>
      <c r="AB981" s="94"/>
      <c r="AC981" s="94"/>
      <c r="AD981" s="94"/>
      <c r="AE981" s="94"/>
      <c r="AF981" s="94"/>
    </row>
    <row r="982" spans="20:32" ht="14.25">
      <c r="T982" s="108"/>
      <c r="U982" s="108"/>
      <c r="V982" s="94"/>
      <c r="W982" s="94"/>
      <c r="X982" s="94"/>
      <c r="Y982" s="94"/>
      <c r="Z982" s="94"/>
      <c r="AA982" s="94"/>
      <c r="AB982" s="94"/>
      <c r="AC982" s="94"/>
      <c r="AD982" s="94"/>
      <c r="AE982" s="94"/>
      <c r="AF982" s="94"/>
    </row>
    <row r="983" spans="20:32" ht="14.25">
      <c r="T983" s="108"/>
      <c r="U983" s="108"/>
      <c r="V983" s="94"/>
      <c r="W983" s="94"/>
      <c r="X983" s="94"/>
      <c r="Y983" s="94"/>
      <c r="Z983" s="94"/>
      <c r="AA983" s="94"/>
      <c r="AB983" s="94"/>
      <c r="AC983" s="94"/>
      <c r="AD983" s="94"/>
      <c r="AE983" s="94"/>
      <c r="AF983" s="94"/>
    </row>
    <row r="984" spans="20:32" ht="14.25">
      <c r="T984" s="108"/>
      <c r="U984" s="108"/>
      <c r="V984" s="94"/>
      <c r="W984" s="94"/>
      <c r="X984" s="94"/>
      <c r="Y984" s="94"/>
      <c r="Z984" s="94"/>
      <c r="AA984" s="94"/>
      <c r="AB984" s="94"/>
      <c r="AC984" s="94"/>
      <c r="AD984" s="94"/>
      <c r="AE984" s="94"/>
      <c r="AF984" s="94"/>
    </row>
    <row r="985" spans="20:32" ht="14.25">
      <c r="T985" s="108"/>
      <c r="U985" s="108"/>
      <c r="V985" s="94"/>
      <c r="W985" s="94"/>
      <c r="X985" s="94"/>
      <c r="Y985" s="94"/>
      <c r="Z985" s="94"/>
      <c r="AA985" s="94"/>
      <c r="AB985" s="94"/>
      <c r="AC985" s="94"/>
      <c r="AD985" s="94"/>
      <c r="AE985" s="94"/>
      <c r="AF985" s="94"/>
    </row>
    <row r="986" spans="20:32" ht="14.25">
      <c r="T986" s="108"/>
      <c r="U986" s="108"/>
      <c r="V986" s="94"/>
      <c r="W986" s="94"/>
      <c r="X986" s="94"/>
      <c r="Y986" s="94"/>
      <c r="Z986" s="94"/>
      <c r="AA986" s="94"/>
      <c r="AB986" s="94"/>
      <c r="AC986" s="94"/>
      <c r="AD986" s="94"/>
      <c r="AE986" s="94"/>
      <c r="AF986" s="94"/>
    </row>
    <row r="987" spans="20:32" ht="14.25">
      <c r="T987" s="108"/>
      <c r="U987" s="108"/>
      <c r="V987" s="94"/>
      <c r="W987" s="94"/>
      <c r="X987" s="94"/>
      <c r="Y987" s="94"/>
      <c r="Z987" s="94"/>
      <c r="AA987" s="94"/>
      <c r="AB987" s="94"/>
      <c r="AC987" s="94"/>
      <c r="AD987" s="94"/>
      <c r="AE987" s="94"/>
      <c r="AF987" s="94"/>
    </row>
    <row r="988" spans="20:32" ht="14.25">
      <c r="T988" s="108"/>
      <c r="U988" s="108"/>
      <c r="V988" s="94"/>
      <c r="W988" s="94"/>
      <c r="X988" s="94"/>
      <c r="Y988" s="94"/>
      <c r="Z988" s="94"/>
      <c r="AA988" s="94"/>
      <c r="AB988" s="94"/>
      <c r="AC988" s="94"/>
      <c r="AD988" s="94"/>
      <c r="AE988" s="94"/>
      <c r="AF988" s="94"/>
    </row>
    <row r="989" spans="20:32" ht="14.25">
      <c r="T989" s="108"/>
      <c r="U989" s="108"/>
      <c r="V989" s="94"/>
      <c r="W989" s="94"/>
      <c r="X989" s="94"/>
      <c r="Y989" s="94"/>
      <c r="Z989" s="94"/>
      <c r="AA989" s="94"/>
      <c r="AB989" s="94"/>
      <c r="AC989" s="94"/>
      <c r="AD989" s="94"/>
      <c r="AE989" s="94"/>
      <c r="AF989" s="94"/>
    </row>
    <row r="990" spans="20:32" ht="14.25">
      <c r="T990" s="108"/>
      <c r="U990" s="108"/>
      <c r="V990" s="94"/>
      <c r="W990" s="94"/>
      <c r="X990" s="94"/>
      <c r="Y990" s="94"/>
      <c r="Z990" s="94"/>
      <c r="AA990" s="94"/>
      <c r="AB990" s="94"/>
      <c r="AC990" s="94"/>
      <c r="AD990" s="94"/>
      <c r="AE990" s="94"/>
      <c r="AF990" s="94"/>
    </row>
    <row r="991" spans="20:32" ht="14.25">
      <c r="T991" s="108"/>
      <c r="U991" s="108"/>
      <c r="V991" s="94"/>
      <c r="W991" s="94"/>
      <c r="X991" s="94"/>
      <c r="Y991" s="94"/>
      <c r="Z991" s="94"/>
      <c r="AA991" s="94"/>
      <c r="AB991" s="94"/>
      <c r="AC991" s="94"/>
      <c r="AD991" s="94"/>
      <c r="AE991" s="94"/>
      <c r="AF991" s="94"/>
    </row>
    <row r="992" spans="20:32" ht="14.25">
      <c r="T992" s="108"/>
      <c r="U992" s="108"/>
      <c r="V992" s="94"/>
      <c r="W992" s="94"/>
      <c r="X992" s="94"/>
      <c r="Y992" s="94"/>
      <c r="Z992" s="94"/>
      <c r="AA992" s="94"/>
      <c r="AB992" s="94"/>
      <c r="AC992" s="94"/>
      <c r="AD992" s="94"/>
      <c r="AE992" s="94"/>
      <c r="AF992" s="94"/>
    </row>
    <row r="993" spans="20:32" ht="14.25">
      <c r="T993" s="108"/>
      <c r="U993" s="108"/>
      <c r="V993" s="94"/>
      <c r="W993" s="94"/>
      <c r="X993" s="94"/>
      <c r="Y993" s="94"/>
      <c r="Z993" s="94"/>
      <c r="AA993" s="94"/>
      <c r="AB993" s="94"/>
      <c r="AC993" s="94"/>
      <c r="AD993" s="94"/>
      <c r="AE993" s="94"/>
      <c r="AF993" s="94"/>
    </row>
    <row r="994" spans="20:32" ht="14.25">
      <c r="T994" s="108"/>
      <c r="U994" s="108"/>
      <c r="V994" s="94"/>
      <c r="W994" s="94"/>
      <c r="X994" s="94"/>
      <c r="Y994" s="94"/>
      <c r="Z994" s="94"/>
      <c r="AA994" s="94"/>
      <c r="AB994" s="94"/>
      <c r="AC994" s="94"/>
      <c r="AD994" s="94"/>
      <c r="AE994" s="94"/>
      <c r="AF994" s="94"/>
    </row>
    <row r="995" spans="20:32" ht="14.25">
      <c r="T995" s="108"/>
      <c r="U995" s="108"/>
      <c r="V995" s="94"/>
      <c r="W995" s="94"/>
      <c r="X995" s="94"/>
      <c r="Y995" s="94"/>
      <c r="Z995" s="94"/>
      <c r="AA995" s="94"/>
      <c r="AB995" s="94"/>
      <c r="AC995" s="94"/>
      <c r="AD995" s="94"/>
      <c r="AE995" s="94"/>
      <c r="AF995" s="94"/>
    </row>
    <row r="996" spans="22:32" ht="12.75">
      <c r="V996" s="94"/>
      <c r="W996" s="94"/>
      <c r="X996" s="94"/>
      <c r="Y996" s="94"/>
      <c r="Z996" s="94"/>
      <c r="AA996" s="94"/>
      <c r="AB996" s="94"/>
      <c r="AC996" s="94"/>
      <c r="AD996" s="94"/>
      <c r="AE996" s="94"/>
      <c r="AF996" s="94"/>
    </row>
    <row r="997" spans="22:32" ht="12.75">
      <c r="V997" s="94"/>
      <c r="W997" s="94"/>
      <c r="X997" s="94"/>
      <c r="Y997" s="94"/>
      <c r="Z997" s="94"/>
      <c r="AA997" s="94"/>
      <c r="AB997" s="94"/>
      <c r="AC997" s="94"/>
      <c r="AD997" s="94"/>
      <c r="AE997" s="94"/>
      <c r="AF997" s="94"/>
    </row>
    <row r="998" spans="22:32" ht="12.75">
      <c r="V998" s="94"/>
      <c r="W998" s="94"/>
      <c r="X998" s="94"/>
      <c r="Y998" s="94"/>
      <c r="Z998" s="94"/>
      <c r="AA998" s="94"/>
      <c r="AB998" s="94"/>
      <c r="AC998" s="94"/>
      <c r="AD998" s="94"/>
      <c r="AE998" s="94"/>
      <c r="AF998" s="94"/>
    </row>
    <row r="999" spans="22:32" ht="12.75">
      <c r="V999" s="94"/>
      <c r="W999" s="94"/>
      <c r="X999" s="94"/>
      <c r="Y999" s="94"/>
      <c r="Z999" s="94"/>
      <c r="AA999" s="94"/>
      <c r="AB999" s="94"/>
      <c r="AC999" s="94"/>
      <c r="AD999" s="94"/>
      <c r="AE999" s="94"/>
      <c r="AF999" s="94"/>
    </row>
  </sheetData>
  <sheetProtection/>
  <protectedRanges>
    <protectedRange sqref="B505:E505 H505:S505" name="Oblast2_6"/>
    <protectedRange sqref="B360:E360 H360:S360" name="Oblast2_8"/>
    <protectedRange sqref="V360" name="Oblast3_2"/>
    <protectedRange sqref="B339:E339 B203:E203 H203:S203 H339:S339" name="Oblast2_10"/>
    <protectedRange sqref="V203 V339" name="Oblast3_3"/>
    <protectedRange sqref="B215:E215 H215:S215" name="Oblast2_1"/>
    <protectedRange sqref="V215" name="Oblast3_4"/>
    <protectedRange sqref="B359:E359 H359:S359" name="Oblast2_9"/>
    <protectedRange sqref="V359" name="Oblast3_5"/>
    <protectedRange sqref="H30:K30 N30:Q30 B30:E30" name="Oblast2_11"/>
    <protectedRange sqref="V30:V31 V19:V20 V28 V23:V25" name="Oblast3_6"/>
    <protectedRange sqref="B358:E358 H358:S358" name="Oblast2_12"/>
    <protectedRange sqref="V358" name="Oblast3_7"/>
    <protectedRange sqref="D356:E356" name="Oblast2_13"/>
    <protectedRange sqref="B355:E355 H355:S355" name="Oblast2_14"/>
    <protectedRange sqref="V355" name="Oblast3_8"/>
    <protectedRange sqref="B216:E216 H216:K216 N216:Q216 B354:E354 H354:S354" name="Oblast2_15"/>
    <protectedRange sqref="B347:E348 H347:S348" name="Oblast2_16"/>
    <protectedRange sqref="B912:E913 H912:S913" name="Oblast2_17"/>
    <protectedRange sqref="B357:E357 H357:S357" name="Oblast2_18"/>
    <protectedRange sqref="B343:E343 H343:S343" name="Oblast2_19"/>
    <protectedRange sqref="V343" name="Oblast3_9"/>
    <protectedRange sqref="B342:E342 H342:S342" name="Oblast2_20"/>
    <protectedRange sqref="V342" name="Oblast3_10"/>
    <protectedRange sqref="H908:K911 L908:M910 B908:E911 N908:S911" name="Oblast2_21"/>
    <protectedRange sqref="V341" name="Oblast3_11"/>
    <protectedRange sqref="B901:E907 H901:S907" name="Oblast2_23"/>
    <protectedRange sqref="B214:E214 H212:Q212 H214:Q214 B212:E212" name="Oblast2_24"/>
    <protectedRange sqref="V212 V214" name="Oblast3_12"/>
    <protectedRange sqref="B899:E900 H899:S900" name="Oblast2_26"/>
    <protectedRange sqref="V899:V900" name="Oblast3_14"/>
    <protectedRange sqref="B503:E503 H503:S503" name="Oblast2_27"/>
    <protectedRange sqref="V503" name="Oblast3_15"/>
    <protectedRange sqref="H365:S366 B365:E365" name="Oblast2_28"/>
    <protectedRange sqref="V365:V366 V501 V485:V486 V479 V472 V474:V475" name="Oblast3_16"/>
    <protectedRange sqref="B217:E217 H217:S217" name="Oblast2_29"/>
    <protectedRange sqref="V328 V311:V312 V326 V317:V321 V234:V239 V217:V218 V221:V226" name="Oblast3_17"/>
    <protectedRange sqref="B516:E516 H516:S516" name="Oblast2_30"/>
    <protectedRange sqref="V516 V525" name="Oblast3_18"/>
    <protectedRange sqref="B335:E335 H335:S335" name="Oblast2_31"/>
    <protectedRange sqref="V335 V338" name="Oblast3_19"/>
    <protectedRange sqref="H218:S219 R232:S238 H227:Q238 R227:S230 B218:E218" name="Oblast2_32"/>
    <protectedRange sqref="B944:E944 H944:S944" name="Oblast2_33"/>
    <protectedRange sqref="V944" name="Oblast3_20"/>
    <protectedRange sqref="B502:E502 H502:S502" name="Oblast2_34"/>
    <protectedRange sqref="V502" name="Oblast3_21"/>
    <protectedRange sqref="B501:E501 H501:S501" name="Oblast2_35"/>
    <protectedRange sqref="B821:E822 B845:E845 B832:E842 H832:K842 L835:M842 L832:M833 B803:E803 H803:S803 N832:S842 H845:S845 H821:S822" name="Oblast2_36"/>
    <protectedRange sqref="V867:V873 V820 V803:V809 V811:V817" name="Oblast3_22"/>
    <protectedRange sqref="B353:E353 H353:S353" name="Oblast2_37"/>
    <protectedRange sqref="V353" name="Oblast3_23"/>
    <protectedRange sqref="B352:E352 H352:S352" name="Oblast2_38"/>
    <protectedRange sqref="V352" name="Oblast3_24"/>
    <protectedRange sqref="B350:E351 H350:S351" name="Oblast2_39"/>
    <protectedRange sqref="B897:E897 H897:S897" name="Oblast2_40"/>
    <protectedRange sqref="V897" name="Oblast3_25"/>
    <protectedRange sqref="B344:E344 H344:S344" name="Oblast2_41"/>
    <protectedRange sqref="V344" name="Oblast3_26"/>
    <protectedRange sqref="B367:E368 H367:S368" name="Oblast2_42"/>
    <protectedRange sqref="V406:V413 V367:V388 V390:V392" name="Oblast3_27"/>
    <protectedRange sqref="B496:E497 H496:S497" name="Oblast2_43"/>
    <protectedRange sqref="V496:V498" name="Oblast3_28"/>
    <protectedRange sqref="B931:E931 B917:E917 B937:E939 H937:Q939 R937:S938 B920:E920 H920:S920 H917:S917 H931:S931" name="Oblast2_44"/>
    <protectedRange sqref="B874:E885 H874:S885" name="Oblast2_45"/>
    <protectedRange sqref="V874:V890" name="Oblast3_29"/>
    <protectedRange sqref="B349:D349 H349:S349" name="Oblast2_46"/>
    <protectedRange sqref="B506:E506 H506:S506" name="Oblast2_47"/>
    <protectedRange sqref="V506 V515" name="Oblast3_30"/>
    <protectedRange sqref="B328:E328 H328:S328" name="Oblast2_48"/>
    <protectedRange sqref="B329:E329 H329:S329" name="Oblast2_49"/>
    <protectedRange sqref="V329:V330 V334" name="Oblast3_31"/>
    <protectedRange sqref="B498:E498 H498:S498" name="Oblast2_50"/>
    <protectedRange sqref="B346:D346 H346:S346" name="Oblast2_51"/>
    <protectedRange sqref="B495:E495 H495:S495" name="Oblast2_52"/>
    <protectedRange sqref="V495" name="Oblast3_33"/>
    <protectedRange sqref="B499:E499 H499:S499" name="Oblast2_53"/>
    <protectedRange sqref="V499:V500" name="Oblast3_34"/>
    <protectedRange sqref="B369:C370 D369:E369 H369:S370" name="Oblast2_55"/>
    <protectedRange sqref="B479:E479 B486:E486 B472:E472 B371:E371 H371:S371 H472:S472 H486:S486 H479:S479" name="Oblast2_54"/>
    <protectedRange sqref="B338:E338 H338:S338" name="Oblast2_56"/>
    <protectedRange sqref="B886:E890 H886:S890" name="Oblast2_57"/>
    <protectedRange sqref="B867:E873 H867:S873" name="Oblast2_58"/>
    <protectedRange sqref="B340:E340 H340:S340" name="Oblast2_59"/>
    <protectedRange sqref="V340" name="Oblast3_35"/>
    <protectedRange sqref="B336:D336 E336:E337 H336:S336" name="Oblast2_60"/>
    <protectedRange sqref="V336:V337" name="Oblast3_36"/>
    <protectedRange sqref="E346" name="Oblast2_61"/>
    <protectedRange sqref="V346" name="Oblast3_37"/>
    <protectedRange sqref="B345:E345 H345:S345" name="Oblast2_62"/>
    <protectedRange sqref="V345" name="Oblast3_32"/>
    <protectedRange sqref="B311:E311 H311:S311" name="Oblast2_63"/>
    <protectedRange sqref="B330:E330 H330:S330" name="Oblast2_64"/>
    <protectedRange sqref="B487:E489 H487:S489" name="Oblast2_65"/>
    <protectedRange sqref="V487:V489 V491" name="Oblast3_38"/>
    <protectedRange sqref="B327:E327 H327:S327" name="Oblast2_66"/>
    <protectedRange sqref="V327" name="Oblast3_39"/>
    <protectedRange sqref="B943:E943 H943:S943" name="Oblast2_68"/>
    <protectedRange sqref="B490:E490 H490:S490" name="Oblast2_69"/>
    <protectedRange sqref="V490" name="Oblast3_40"/>
    <protectedRange sqref="B493:E494 H493:S494" name="Oblast2_70"/>
    <protectedRange sqref="V493:V494" name="Oblast3_41"/>
    <protectedRange sqref="B942:E942 H942:S942" name="Oblast2_71"/>
    <protectedRange sqref="V942" name="Oblast3_42"/>
    <protectedRange sqref="B372:E373 H372:S373" name="Oblast2_72"/>
    <protectedRange sqref="B515:E515 H515:S515" name="Oblast2_73"/>
    <protectedRange sqref="B541:E542 H541:S542" name="Oblast2_74"/>
    <protectedRange sqref="B725:E727 H725:S727" name="Oblast2_75"/>
    <protectedRange sqref="V821:V846 V725:V727" name="Oblast3_43"/>
    <protectedRange sqref="B317:E318 B326:E326 H326:S326 H317:S318" name="Oblast2_76"/>
    <protectedRange sqref="B334:E334 H334:S334" name="Oblast2_77"/>
    <protectedRange sqref="B34:E34 H42:S47 B42:E42 B44:E45 B199:E199 H199:S199 H34:S34" name="Oblast2_78"/>
    <protectedRange sqref="B202:E202 H202:S202" name="Oblast2_79"/>
    <protectedRange sqref="B201:E201 H201:S201" name="Oblast2_80"/>
    <protectedRange sqref="B315:E315 H315:S315" name="Oblast2_81"/>
    <protectedRange sqref="V315" name="Oblast3_44"/>
    <protectedRange sqref="B935:E935 H935:S935" name="Oblast2_82"/>
    <protectedRange sqref="B331:E332 H331:S332" name="Oblast2_83"/>
    <protectedRange sqref="V331:V333" name="Oblast3_45"/>
    <protectedRange sqref="B333:E333 H333:S333" name="Oblast2_84"/>
    <protectedRange sqref="B475:E475 H475:S475" name="Oblast2_85"/>
    <protectedRange sqref="E72 H54:S56 H48:S51 B48:E50" name="Oblast2_86"/>
    <protectedRange sqref="V197 V116:V117 V82:V83 V72:V73 V79:V80 V48:V57 V86:V91" name="Oblast3_46"/>
    <protectedRange sqref="B197:E197 H197:S197" name="Oblast2_87"/>
    <protectedRange sqref="B200:E200 H200:S200" name="Oblast2_88"/>
    <protectedRange sqref="B305:E305 B240:E241 B307:E307 H240:S243 R308:S308 H307:Q308 B310:E310 H310:S310 H305:S305" name="Oblast2_89"/>
    <protectedRange sqref="V307:V310 V240:V246 V291 V305 V298:V300" name="Oblast3_47"/>
    <protectedRange sqref="B159:E160 B156:E157 H156:S157 H159:S160" name="Oblast2_90"/>
    <protectedRange sqref="V156:V157 V159:V165" name="Oblast3_48"/>
    <protectedRange sqref="B476:E476 H476:S476" name="Oblast2_92"/>
    <protectedRange sqref="V476:V477" name="Oblast3_49"/>
    <protectedRange sqref="B337:D337 H337:S337" name="Oblast2_2"/>
    <protectedRange sqref="B378:E380 H388:S389 B383:E384 B374:E374 H378:S384 B388:E388 H374:S374" name="Oblast2_3"/>
    <protectedRange sqref="R927:S927 H927:Q928 B927:C928 D927:E927" name="Oblast2_91"/>
    <protectedRange sqref="B804:E807 H804:S807" name="Oblast2_94"/>
    <protectedRange sqref="B500:E500 H500:S500" name="Oblast2_93"/>
    <protectedRange sqref="H57:S73 D72 B72:C73 B57:E57" name="Oblast2_95"/>
    <protectedRange sqref="V313:V314" name="Oblast3"/>
    <protectedRange sqref="B485:E485 H485:S485" name="Oblast2_97"/>
    <protectedRange sqref="B483:E484 B480:E480 H480:S480 H483:S484" name="Oblast2_98"/>
    <protectedRange sqref="V480:V484" name="Oblast3_50"/>
    <protectedRange sqref="B306:E306 B916:E916 H945:I945 B170:E170 B481:E482 B312:E314 B477:E478 B936:E936 B319:E325 B843:E844 B194:E196 L834:M834 B823:E831 B29:E29 B316:E316 B341:E341 B473:E474 R939:S939 B491:E492 E349 D928:E928 B798:E802 B161:E167 B158:E158 B808:E820 B929:E930 L216:M216 B31:E31 L711:M711 B673:E690 L911:M911 B366:E366 R928:S928 D370:E370 B21:E22 B543:E551 D73:E73 B701:E710 B918:E919 L540:M540 B693:E697 B385:E387 B364:E364 B846:E866 B46:E47 B308:E309 B507:E514 B381:E382 B219:E239 B409:E459 B298:E304 R212:S212 B35:E41 B58:E71 R30:S30 B375:E377 B198:E198 L532:M532 L713:L724 B558:E570 B461:E471 B33:E33 B945:E949 R361:S361 B242:E296 B712:E724 R231:S231 B43:E43 B51:E56 L30:M30 M19 B517:E531 B533:E533 H712:K724 B940:E941 R532:S532 L895:M895 B204:E211 B213:E213 B504:E504 R214:S214 R216:S216 H244:S304 R307:S307 B921:E926 B932:E934 L950:M950 B74:E155 H390:S459 B389:E407 B728:E794 B24:E27 B175:E192 B572:E670 H572:S670 H175:S192 H728:S794 H74:S155 H932:S934 H921:S926 H504:S504 H213:S213 H204:S211 H940:S941 H533:S533 H517:S531 B4:S4 M712:S724 H946:S949 H33:S33 H461:S471 H568:S570 H198:S198 H375:S377 H35:S41 K945:S945 H507:S514 H52:S53 H846:S866 H220:S226 H364:S364 H385:S387 H918:S919 H701:S710 H21:S22 H673:S690 H696:S697 H26:S27 H31:S31 H929:S930 H808:S820 H158:S158 H161:S167 H798:S802 H491:S492 H309:S309 H473:S474 H341:S341 H316:S316 H29:S29 H823:S831 H194:S196 H843:S844 H319:S325 H936:S936 H477:S478 H312:S314 H481:S482 H170:S170 H916:S916 H306:S306 H239:S239 B6:E18 M5:S18 H5:K18 L5:L19 F5:G949 L955:M955" name="Oblast2_99"/>
    <protectedRange sqref="V198" name="Oblast3_51"/>
    <protectedRange sqref="V849:V866" name="Oblast3_52"/>
    <protectedRange sqref="V152:V155" name="Oblast3_53"/>
    <protectedRange sqref="V306" name="Oblast3_54"/>
    <protectedRange sqref="V322:V323 V325" name="Oblast3_55"/>
    <protectedRange sqref="V461:V462 V466:V471 V458 V450:V451 V453" name="Oblast3_56"/>
    <protectedRange sqref="V945" name="Oblast3_57"/>
    <protectedRange sqref="V590:V602" name="Oblast3_58"/>
    <protectedRange sqref="B168:E169 B171:E174 B193:E193 H193:S193 H171:S174 H168:S169" name="Oblast2_96"/>
    <protectedRange sqref="V193:V195 V185:V187 V168 V170:V176" name="Oblast3_59"/>
    <protectedRange sqref="V478" name="Oblast3_60"/>
    <protectedRange sqref="V324" name="Oblast3_61"/>
    <protectedRange sqref="V192" name="Oblast3_62"/>
    <protectedRange sqref="V292:V297" name="Oblast3_63"/>
    <protectedRange sqref="V933:V934" name="Oblast3_64"/>
    <protectedRange sqref="V847:V848" name="Oblast3_65"/>
    <protectedRange sqref="V507:V510" name="Oblast3_66"/>
    <protectedRange sqref="V196" name="Oblast3_67"/>
    <protectedRange sqref="V511" name="Oblast3_68"/>
    <protectedRange sqref="V492" name="Oblast3_69"/>
    <protectedRange sqref="V188:V191" name="Oblast3_70"/>
    <protectedRange sqref="V181:V184" name="Oblast3_71"/>
    <protectedRange sqref="V261:V263 V290 V253:V257 V248" name="Oblast3_72"/>
    <protectedRange sqref="V177:V180" name="Oblast3_73"/>
    <protectedRange sqref="V29" name="Oblast3_74"/>
    <protectedRange sqref="V247" name="Oblast3_75"/>
    <protectedRange sqref="V316" name="Oblast3_76"/>
    <protectedRange sqref="V440 V443:V445" name="Oblast3_77"/>
    <protectedRange sqref="V454:V455" name="Oblast3_78"/>
    <protectedRange sqref="V793:V794" name="Oblast3_79"/>
    <protectedRange sqref="V169" name="Oblast3_80"/>
    <protectedRange sqref="V465" name="Oblast3_81"/>
    <protectedRange sqref="V789:V792" name="Oblast3_82"/>
    <protectedRange sqref="V798:V802" name="Oblast3_83"/>
    <protectedRange sqref="V473" name="Oblast3_84"/>
    <protectedRange sqref="V459" name="Oblast3_85"/>
    <protectedRange sqref="V941" name="Oblast3_86"/>
    <protectedRange sqref="V818:V819" name="Oblast3_87"/>
    <protectedRange sqref="B671:E672 H691:S695 B691:E692 B698:E700 H711:K711 B711:E711 N711:S711 H698:S700 H671:S672" name="Oblast2_22"/>
    <protectedRange sqref="V707:V711 V698:V700 V671:V672 V677:V686 V691:V695" name="Oblast3_88"/>
    <protectedRange sqref="V463" name="Oblast3_89"/>
    <protectedRange sqref="V456" name="Oblast3_90"/>
    <protectedRange sqref="V452" name="Oblast3_91"/>
    <protectedRange sqref="V530" name="Oblast3_92"/>
    <protectedRange sqref="V423:V424 V426:V429" name="Oblast3_93"/>
    <protectedRange sqref="V785:V788 V732 V736:V742" name="Oblast3_94"/>
    <protectedRange sqref="V921:V922" name="Oblast3_95"/>
    <protectedRange sqref="V304" name="Oblast3_96"/>
    <protectedRange sqref="V301" name="Oblast3_97"/>
    <protectedRange sqref="H361:Q361 B361:E361" name="Oblast2_4"/>
    <protectedRange sqref="V361" name="Oblast3_98"/>
    <protectedRange sqref="B460:E460 H460:S460" name="Oblast2_67"/>
    <protectedRange sqref="V460 V302:V303 V446:V449 V166:V167 V795:V797 V118:V151 V33 V728:V731 V158 V810 V441:V442 V364 V923:V926 V733:V735 V21:V22 V603:V670 V930 V531 V696:V697 V512:V514 V457 V26:V27 V673:V676 V258:V260 V425 V948:V949 V414:V422 V249:V252 V916 V84:V85 V687:V690 V430:V439 V464 V264:V289 V74:V78 V701:V706 V919 V81 V46:V47 V389 V4:V18 V560:V572 V219:V220 V504 V586:V589 V526:V529 V393:V405 V213 V35:V41 V227:V233 V58:V71 V521:V524 V533 V712:V724 V204:V211 V743:V784 V92:V115" name="Oblast3_99"/>
    <protectedRange sqref="B795:E797 H795:S797" name="Oblast2"/>
    <protectedRange sqref="V573:V585" name="Oblast3_1"/>
    <protectedRange sqref="B297:E297" name="Oblast2_5"/>
    <protectedRange sqref="B408:E408" name="Oblast2_25"/>
  </protectedRanges>
  <mergeCells count="19">
    <mergeCell ref="V211:AF211"/>
    <mergeCell ref="V19:AF19"/>
    <mergeCell ref="V30:AF30"/>
    <mergeCell ref="V33:AF33"/>
    <mergeCell ref="V68:AF68"/>
    <mergeCell ref="P2:Q2"/>
    <mergeCell ref="B2:C2"/>
    <mergeCell ref="D2:E2"/>
    <mergeCell ref="T1:U2"/>
    <mergeCell ref="L2:M2"/>
    <mergeCell ref="H1:M1"/>
    <mergeCell ref="R2:S2"/>
    <mergeCell ref="N1:S1"/>
    <mergeCell ref="A1:A3"/>
    <mergeCell ref="H2:I2"/>
    <mergeCell ref="J2:K2"/>
    <mergeCell ref="N2:O2"/>
    <mergeCell ref="F2:G2"/>
    <mergeCell ref="B1:G1"/>
  </mergeCells>
  <printOptions/>
  <pageMargins left="0.75" right="0.75" top="1" bottom="1" header="0.4921259845" footer="0.4921259845"/>
  <pageSetup fitToWidth="0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Snopek Jan, Mgr.;190;225131173</cp:lastModifiedBy>
  <cp:lastPrinted>2011-09-09T11:21:00Z</cp:lastPrinted>
  <dcterms:created xsi:type="dcterms:W3CDTF">2011-07-14T07:56:41Z</dcterms:created>
  <dcterms:modified xsi:type="dcterms:W3CDTF">2011-12-13T09:51:45Z</dcterms:modified>
  <cp:category/>
  <cp:version/>
  <cp:contentType/>
  <cp:contentStatus/>
</cp:coreProperties>
</file>